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18 year end" sheetId="1" r:id="rId5"/>
    <sheet state="visible" name="2019 year end" sheetId="2" r:id="rId6"/>
    <sheet state="visible" name="2020 year end" sheetId="3" r:id="rId7"/>
    <sheet state="visible" name="2021 year end" sheetId="4" r:id="rId8"/>
    <sheet state="visible" name="2022 year end" sheetId="5" r:id="rId9"/>
    <sheet state="visible" name="2023 year end" sheetId="6" r:id="rId10"/>
    <sheet state="visible" name="2024 year end" sheetId="7" r:id="rId11"/>
    <sheet state="visible" name="2025 year end" sheetId="8" r:id="rId12"/>
  </sheets>
  <definedNames/>
  <calcPr/>
</workbook>
</file>

<file path=xl/sharedStrings.xml><?xml version="1.0" encoding="utf-8"?>
<sst xmlns="http://schemas.openxmlformats.org/spreadsheetml/2006/main" count="315" uniqueCount="104">
  <si>
    <t>Durango Homeowners Association</t>
  </si>
  <si>
    <t xml:space="preserve">Annual Meeting </t>
  </si>
  <si>
    <t>Treasurer Report – 2018 Income, Expenses &amp; Projected 2019 Budget</t>
  </si>
  <si>
    <t>2015 Year Actual</t>
  </si>
  <si>
    <t>2016 Year Actual</t>
  </si>
  <si>
    <t>2017 Year Actual</t>
  </si>
  <si>
    <t>2018 Year Actual</t>
  </si>
  <si>
    <t>Yr over Yr Compare</t>
  </si>
  <si>
    <t>2019 Year Budget</t>
  </si>
  <si>
    <t>Previous Year Ending Balance</t>
  </si>
  <si>
    <t>Income:</t>
  </si>
  <si>
    <t>Income-Dues</t>
  </si>
  <si>
    <t>Income- Dues Late Fees</t>
  </si>
  <si>
    <t>Past Dues Collected</t>
  </si>
  <si>
    <t>Total Income</t>
  </si>
  <si>
    <t>Expenses:</t>
  </si>
  <si>
    <t>Lawn Care</t>
  </si>
  <si>
    <t>Fertilize</t>
  </si>
  <si>
    <t xml:space="preserve"> </t>
  </si>
  <si>
    <t>Tree maintenance</t>
  </si>
  <si>
    <t>Fall / Spring Clean Up</t>
  </si>
  <si>
    <t>Sprinkler Repair &amp; adjustments</t>
  </si>
  <si>
    <t>Sprinkler Activate &amp; Blow out</t>
  </si>
  <si>
    <t>Utilities</t>
  </si>
  <si>
    <t>Insurance</t>
  </si>
  <si>
    <t>Entry Island Landscaping &amp; Maint.</t>
  </si>
  <si>
    <t>Miscellaneous / Snow Removal</t>
  </si>
  <si>
    <t>Legal (mostly lien filings)</t>
  </si>
  <si>
    <t>Taxes-DORA &amp; SOS Reg</t>
  </si>
  <si>
    <t>Total Expenses</t>
  </si>
  <si>
    <t>YTD Ending:</t>
  </si>
  <si>
    <t>Ending Balance</t>
  </si>
  <si>
    <t>Comments:</t>
  </si>
  <si>
    <t>35 homeowners @ $150, 1 @160, 1 @$140</t>
  </si>
  <si>
    <t>44 homeowners @ $150</t>
  </si>
  <si>
    <t>Repair/Replace sprinkler system?</t>
  </si>
  <si>
    <t>*Guaranty Bank merged with Independent Bank as of 1/1/19</t>
  </si>
  <si>
    <t>Treasurer Report – 2019 Income, Expenses &amp; Projected 2020 Budget</t>
  </si>
  <si>
    <t>2019 Year Actual</t>
  </si>
  <si>
    <t>2020 Budget</t>
  </si>
  <si>
    <t>44 homeowners @ $160</t>
  </si>
  <si>
    <t>2     2019 Lawn care includes delayed final bill of $479 for 2018 services</t>
  </si>
  <si>
    <t>We will not do major tree service before 2021</t>
  </si>
  <si>
    <t>5     Balance as of 2/29/2020 - misc 2019 invoices were recieved through Feb 2020</t>
  </si>
  <si>
    <t>Includes 2020 Dora paid Feb 2020</t>
  </si>
  <si>
    <t>Treasurer Report – 2020 Income, Expenses &amp; Projected 2021 Budget</t>
  </si>
  <si>
    <t>2020 Year Actual</t>
  </si>
  <si>
    <t>2021 Budget</t>
  </si>
  <si>
    <t>Utilities - mostly water</t>
  </si>
  <si>
    <t>Prop Taxes,DORA &amp; SOS Reg</t>
  </si>
  <si>
    <t>44 homeowners @ $160, will likely go up next year</t>
  </si>
  <si>
    <t>2    2019 Lawn care included delayed final bill of $479 for 2018 services</t>
  </si>
  <si>
    <t>Can we go another year w/o major tree work?</t>
  </si>
  <si>
    <t>5   2020's Begin Balance is as of 2/29/2020 - misc 2019 invoices were recieved through Feb 2020</t>
  </si>
  <si>
    <t>2020 Dora paid Feb 2020, this is only prop tax</t>
  </si>
  <si>
    <t>6   We are using a lot of water - budget in sprinkler repairs and system updates of up to $500</t>
  </si>
  <si>
    <t>Balance as of 12/31/20</t>
  </si>
  <si>
    <t>Treasurer Report – 2021 Income, Expenses &amp; Projected 2022 Budget</t>
  </si>
  <si>
    <t>2021 Year Actual</t>
  </si>
  <si>
    <t>2022 Budget</t>
  </si>
  <si>
    <t>Take out tree</t>
  </si>
  <si>
    <t>Paid Feb 2022</t>
  </si>
  <si>
    <t>Paid 2021 + prepaid 2022</t>
  </si>
  <si>
    <t>Stamps &amp; copies-membership mailing</t>
  </si>
  <si>
    <t>2021 Dora $38, Larimer Treasurer $11.55</t>
  </si>
  <si>
    <t>Bank Balance as of 12/31/21 - $2,200 Blue Mtn paid in 2022</t>
  </si>
  <si>
    <t>Treasurer Report – 2022 Income, Expenses &amp; Projected 2023 Budget</t>
  </si>
  <si>
    <t>2022 Year Actual</t>
  </si>
  <si>
    <t>2023 Budget</t>
  </si>
  <si>
    <t xml:space="preserve">44 homeowners @ $200/ $50 not paid by one homeowner.  Overpaid $160 from title company </t>
  </si>
  <si>
    <t>refund to Lori Smeltzer. title company paid $160, she also paid $200</t>
  </si>
  <si>
    <t>Paid 2021 + prepaid 2022 for fertilizer</t>
  </si>
  <si>
    <t>Bid to trim two trees</t>
  </si>
  <si>
    <t>Charged extra hour for adjustment for sprinkler startup</t>
  </si>
  <si>
    <t>Stamps &amp; picnic supplies</t>
  </si>
  <si>
    <t>2022 Dora $29, Larimer Treasurer $11.53</t>
  </si>
  <si>
    <t>Treasurer Report – 2023 Income, Expenses &amp; Projected 2024 Budget</t>
  </si>
  <si>
    <t>2023 Year Actual</t>
  </si>
  <si>
    <t>2024 Budget</t>
  </si>
  <si>
    <t>Lawn mowing</t>
  </si>
  <si>
    <t>Treasurer Report – 2024 Income, Expenses &amp; Projected 2025 Budget</t>
  </si>
  <si>
    <t>2024 Year Actual</t>
  </si>
  <si>
    <t>2025 Budget</t>
  </si>
  <si>
    <t>Entry Island Landscaping/Maint</t>
  </si>
  <si>
    <t>44@$250.00 = $11,000</t>
  </si>
  <si>
    <t>Sprinkler leak near Dog house.  Valve was stuck</t>
  </si>
  <si>
    <t>Invoice was incorrect, was short of 274.05, only 15 mowings compared to 19</t>
  </si>
  <si>
    <t>Insurance has increased, House Bill 23-1174, 23-1288 and 24-1108</t>
  </si>
  <si>
    <t>Picnic and meeting supplies: $171.71, Postage: $68,</t>
  </si>
  <si>
    <t>Mike @ Blue Lawn applied Fertilizer</t>
  </si>
  <si>
    <t xml:space="preserve"> office supplies: $232.68</t>
  </si>
  <si>
    <t>Treasurer Report – 2025 Income, Expenses &amp; Projected 2026 Budget</t>
  </si>
  <si>
    <t>2025 Year Actual</t>
  </si>
  <si>
    <t>2026 Budget Projected</t>
  </si>
  <si>
    <t>Special assessment</t>
  </si>
  <si>
    <t>4</t>
  </si>
  <si>
    <t>5</t>
  </si>
  <si>
    <t>Adjustment to balance from years prior($93 difference)</t>
  </si>
  <si>
    <t>Fresh line water repair at the Dog House</t>
  </si>
  <si>
    <t>Water line had to be repaired before water was turned on</t>
  </si>
  <si>
    <t>14 mowings @ $95 vs 26 mowings @105</t>
  </si>
  <si>
    <t>New Insurance Co., $757 for the Year. Refunded $685.54 from previous</t>
  </si>
  <si>
    <t>Spring cleanup only.  Fall cleanup was not completed</t>
  </si>
  <si>
    <t>policy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</si>
</sst>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-409]#,##0;\-[$$-409]#,##0"/>
    <numFmt numFmtId="165" formatCode="&quot;$&quot;#,##0"/>
  </numFmts>
  <fonts count="17">
    <font>
      <sz val="10.0"/>
      <color rgb="FF000000"/>
      <name val="Calibri"/>
      <scheme val="minor"/>
    </font>
    <font>
      <sz val="11.0"/>
      <color theme="1"/>
      <name val="Arial"/>
    </font>
    <font>
      <b/>
      <sz val="11.0"/>
      <color rgb="FF000000"/>
      <name val="Balthazar"/>
    </font>
    <font>
      <sz val="11.0"/>
      <color rgb="FF000000"/>
      <name val="Arial"/>
    </font>
    <font>
      <b/>
      <sz val="11.0"/>
      <color rgb="FF000000"/>
      <name val="Arial"/>
    </font>
    <font>
      <b/>
      <u/>
      <sz val="11.0"/>
      <color rgb="FF000000"/>
      <name val="Arial"/>
    </font>
    <font>
      <sz val="11.0"/>
      <color theme="1"/>
      <name val="Calibri"/>
    </font>
    <font>
      <sz val="10.0"/>
      <color theme="1"/>
      <name val="Arial"/>
    </font>
    <font>
      <color theme="1"/>
      <name val="Calibri"/>
    </font>
    <font>
      <sz val="10.0"/>
      <color theme="1"/>
      <name val="Calibri"/>
    </font>
    <font>
      <sz val="10.0"/>
      <color rgb="FF000000"/>
      <name val="Arial"/>
    </font>
    <font>
      <b/>
      <color theme="1"/>
      <name val="Calibri"/>
    </font>
    <font>
      <b/>
      <sz val="11.0"/>
      <color theme="1"/>
      <name val="Arial"/>
    </font>
    <font>
      <b/>
      <sz val="14.0"/>
      <color rgb="FF000000"/>
      <name val="Balthazar"/>
    </font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center" shrinkToFit="0" vertical="top" wrapText="0"/>
    </xf>
    <xf borderId="1" fillId="2" fontId="4" numFmtId="0" xfId="0" applyAlignment="1" applyBorder="1" applyFill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top" wrapText="1"/>
    </xf>
    <xf borderId="1" fillId="0" fontId="4" numFmtId="0" xfId="0" applyAlignment="1" applyBorder="1" applyFont="1">
      <alignment horizontal="center" shrinkToFit="0" vertical="top" wrapText="1"/>
    </xf>
    <xf borderId="1" fillId="3" fontId="4" numFmtId="0" xfId="0" applyAlignment="1" applyBorder="1" applyFill="1" applyFont="1">
      <alignment horizontal="center" shrinkToFit="0" vertical="top" wrapText="1"/>
    </xf>
    <xf borderId="0" fillId="0" fontId="3" numFmtId="0" xfId="0" applyAlignment="1" applyFont="1">
      <alignment horizontal="center" shrinkToFit="0" vertical="top" wrapText="0"/>
    </xf>
    <xf borderId="0" fillId="0" fontId="4" numFmtId="0" xfId="0" applyAlignment="1" applyFont="1">
      <alignment shrinkToFit="0" vertical="bottom" wrapText="0"/>
    </xf>
    <xf borderId="1" fillId="0" fontId="4" numFmtId="0" xfId="0" applyAlignment="1" applyBorder="1" applyFont="1">
      <alignment shrinkToFit="0" vertical="bottom" wrapText="0"/>
    </xf>
    <xf borderId="2" fillId="0" fontId="4" numFmtId="0" xfId="0" applyAlignment="1" applyBorder="1" applyFont="1">
      <alignment shrinkToFit="0" vertical="bottom" wrapText="0"/>
    </xf>
    <xf borderId="1" fillId="2" fontId="4" numFmtId="164" xfId="0" applyAlignment="1" applyBorder="1" applyFont="1" applyNumberFormat="1">
      <alignment horizontal="right" shrinkToFit="0" vertical="bottom" wrapText="0"/>
    </xf>
    <xf borderId="2" fillId="0" fontId="3" numFmtId="0" xfId="0" applyAlignment="1" applyBorder="1" applyFont="1">
      <alignment horizontal="center" shrinkToFit="0" vertical="bottom" wrapText="0"/>
    </xf>
    <xf borderId="2" fillId="0" fontId="4" numFmtId="164" xfId="0" applyAlignment="1" applyBorder="1" applyFont="1" applyNumberFormat="1">
      <alignment horizontal="center" shrinkToFit="0" vertical="bottom" wrapText="0"/>
    </xf>
    <xf borderId="2" fillId="0" fontId="4" numFmtId="164" xfId="0" applyAlignment="1" applyBorder="1" applyFont="1" applyNumberFormat="1">
      <alignment shrinkToFit="0" vertical="bottom" wrapText="0"/>
    </xf>
    <xf borderId="1" fillId="0" fontId="3" numFmtId="164" xfId="0" applyAlignment="1" applyBorder="1" applyFont="1" applyNumberFormat="1">
      <alignment horizontal="right" shrinkToFit="0" vertical="bottom" wrapText="0"/>
    </xf>
    <xf borderId="1" fillId="3" fontId="4" numFmtId="164" xfId="0" applyAlignment="1" applyBorder="1" applyFont="1" applyNumberFormat="1">
      <alignment shrinkToFit="0" vertical="bottom" wrapText="0"/>
    </xf>
    <xf borderId="0" fillId="0" fontId="4" numFmtId="164" xfId="0" applyAlignment="1" applyFont="1" applyNumberFormat="1">
      <alignment horizontal="center" shrinkToFit="0" vertical="bottom" wrapText="0"/>
    </xf>
    <xf borderId="1" fillId="4" fontId="3" numFmtId="164" xfId="0" applyAlignment="1" applyBorder="1" applyFill="1" applyFont="1" applyNumberFormat="1">
      <alignment horizontal="right" shrinkToFit="0" vertical="bottom" wrapText="0"/>
    </xf>
    <xf borderId="1" fillId="0" fontId="3" numFmtId="0" xfId="0" applyAlignment="1" applyBorder="1" applyFont="1">
      <alignment shrinkToFit="0" vertical="bottom" wrapText="0"/>
    </xf>
    <xf borderId="1" fillId="2" fontId="3" numFmtId="164" xfId="0" applyAlignment="1" applyBorder="1" applyFont="1" applyNumberFormat="1">
      <alignment horizontal="right" shrinkToFit="0" vertical="bottom" wrapText="0"/>
    </xf>
    <xf borderId="0" fillId="0" fontId="3" numFmtId="3" xfId="0" applyAlignment="1" applyFont="1" applyNumberFormat="1">
      <alignment shrinkToFit="0" vertical="bottom" wrapText="0"/>
    </xf>
    <xf borderId="1" fillId="3" fontId="3" numFmtId="164" xfId="0" applyAlignment="1" applyBorder="1" applyFont="1" applyNumberFormat="1">
      <alignment shrinkToFit="0" vertical="bottom" wrapText="0"/>
    </xf>
    <xf borderId="2" fillId="0" fontId="3" numFmtId="164" xfId="0" applyAlignment="1" applyBorder="1" applyFont="1" applyNumberFormat="1">
      <alignment shrinkToFit="0" vertical="bottom" wrapText="0"/>
    </xf>
    <xf borderId="1" fillId="0" fontId="4" numFmtId="0" xfId="0" applyAlignment="1" applyBorder="1" applyFont="1">
      <alignment horizontal="right" shrinkToFit="0" vertical="bottom" wrapText="0"/>
    </xf>
    <xf borderId="1" fillId="0" fontId="4" numFmtId="164" xfId="0" applyAlignment="1" applyBorder="1" applyFont="1" applyNumberFormat="1">
      <alignment horizontal="right" shrinkToFit="0" vertical="bottom" wrapText="0"/>
    </xf>
    <xf borderId="1" fillId="3" fontId="4" numFmtId="164" xfId="0" applyAlignment="1" applyBorder="1" applyFont="1" applyNumberFormat="1">
      <alignment horizontal="right" shrinkToFit="0" vertical="bottom" wrapText="0"/>
    </xf>
    <xf borderId="2" fillId="0" fontId="3" numFmtId="0" xfId="0" applyAlignment="1" applyBorder="1" applyFont="1">
      <alignment shrinkToFit="0" vertical="bottom" wrapText="0"/>
    </xf>
    <xf borderId="1" fillId="0" fontId="3" numFmtId="0" xfId="0" applyAlignment="1" applyBorder="1" applyFont="1">
      <alignment shrinkToFit="0" vertical="bottom" wrapText="1"/>
    </xf>
    <xf borderId="0" fillId="0" fontId="3" numFmtId="164" xfId="0" applyAlignment="1" applyFont="1" applyNumberFormat="1">
      <alignment shrinkToFit="0" vertical="bottom" wrapText="0"/>
    </xf>
    <xf borderId="3" fillId="0" fontId="3" numFmtId="0" xfId="0" applyAlignment="1" applyBorder="1" applyFont="1">
      <alignment shrinkToFit="0" vertical="bottom" wrapText="0"/>
    </xf>
    <xf borderId="0" fillId="4" fontId="3" numFmtId="0" xfId="0" applyAlignment="1" applyFont="1">
      <alignment horizontal="center" shrinkToFit="0" vertical="bottom" wrapText="0"/>
    </xf>
    <xf borderId="0" fillId="0" fontId="4" numFmtId="0" xfId="0" applyAlignment="1" applyFont="1">
      <alignment shrinkToFit="0" vertical="bottom" wrapText="1"/>
    </xf>
    <xf borderId="0" fillId="0" fontId="5" numFmtId="0" xfId="0" applyAlignment="1" applyFont="1">
      <alignment shrinkToFit="0" vertical="bottom" wrapText="0"/>
    </xf>
    <xf borderId="0" fillId="4" fontId="1" numFmtId="0" xfId="0" applyAlignment="1" applyFont="1">
      <alignment shrinkToFit="0" vertical="bottom" wrapText="0"/>
    </xf>
    <xf borderId="0" fillId="0" fontId="6" numFmtId="0" xfId="0" applyFont="1"/>
    <xf borderId="0" fillId="0" fontId="7" numFmtId="0" xfId="0" applyAlignment="1" applyFont="1">
      <alignment horizontal="center" shrinkToFit="0" vertical="bottom" wrapText="0"/>
    </xf>
    <xf borderId="0" fillId="0" fontId="8" numFmtId="0" xfId="0" applyFont="1"/>
    <xf borderId="1" fillId="2" fontId="3" numFmtId="165" xfId="0" applyAlignment="1" applyBorder="1" applyFont="1" applyNumberFormat="1">
      <alignment horizontal="right" shrinkToFit="0" vertical="bottom" wrapText="0"/>
    </xf>
    <xf borderId="4" fillId="2" fontId="1" numFmtId="165" xfId="0" applyAlignment="1" applyBorder="1" applyFont="1" applyNumberFormat="1">
      <alignment horizontal="right" vertical="bottom"/>
    </xf>
    <xf borderId="0" fillId="4" fontId="7" numFmtId="0" xfId="0" applyAlignment="1" applyFont="1">
      <alignment shrinkToFit="0" vertical="bottom" wrapText="0"/>
    </xf>
    <xf borderId="0" fillId="0" fontId="9" numFmtId="0" xfId="0" applyFont="1"/>
    <xf borderId="0" fillId="0" fontId="10" numFmtId="0" xfId="0" applyAlignment="1" applyFont="1">
      <alignment shrinkToFit="0" vertical="bottom" wrapText="0"/>
    </xf>
    <xf borderId="0" fillId="0" fontId="3" numFmtId="0" xfId="0" applyAlignment="1" applyFont="1">
      <alignment horizontal="left" shrinkToFit="0" vertical="bottom" wrapText="0"/>
    </xf>
    <xf borderId="0" fillId="0" fontId="11" numFmtId="0" xfId="0" applyFont="1"/>
    <xf borderId="0" fillId="0" fontId="12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0" fontId="2" numFmtId="0" xfId="0" applyAlignment="1" applyFont="1">
      <alignment horizontal="center" readingOrder="0" shrinkToFit="0" vertical="bottom" wrapText="0"/>
    </xf>
    <xf borderId="1" fillId="2" fontId="4" numFmtId="0" xfId="0" applyAlignment="1" applyBorder="1" applyFont="1">
      <alignment horizontal="center" readingOrder="0" shrinkToFit="0" vertical="center" wrapText="1"/>
    </xf>
    <xf borderId="1" fillId="3" fontId="4" numFmtId="0" xfId="0" applyAlignment="1" applyBorder="1" applyFont="1">
      <alignment horizontal="center" readingOrder="0" shrinkToFit="0" vertical="top" wrapText="1"/>
    </xf>
    <xf borderId="1" fillId="2" fontId="4" numFmtId="164" xfId="0" applyAlignment="1" applyBorder="1" applyFont="1" applyNumberFormat="1">
      <alignment horizontal="right" readingOrder="0" shrinkToFit="0" vertical="bottom" wrapText="0"/>
    </xf>
    <xf borderId="1" fillId="2" fontId="3" numFmtId="164" xfId="0" applyAlignment="1" applyBorder="1" applyFont="1" applyNumberFormat="1">
      <alignment horizontal="right" readingOrder="0" shrinkToFit="0" vertical="bottom" wrapText="0"/>
    </xf>
    <xf borderId="1" fillId="2" fontId="3" numFmtId="165" xfId="0" applyAlignment="1" applyBorder="1" applyFont="1" applyNumberFormat="1">
      <alignment horizontal="right" readingOrder="0" shrinkToFit="0" vertical="bottom" wrapText="0"/>
    </xf>
    <xf borderId="1" fillId="3" fontId="3" numFmtId="164" xfId="0" applyAlignment="1" applyBorder="1" applyFont="1" applyNumberFormat="1">
      <alignment readingOrder="0" shrinkToFit="0" vertical="bottom" wrapText="0"/>
    </xf>
    <xf borderId="1" fillId="0" fontId="3" numFmtId="0" xfId="0" applyAlignment="1" applyBorder="1" applyFont="1">
      <alignment readingOrder="0" shrinkToFit="0" vertical="bottom" wrapText="0"/>
    </xf>
    <xf borderId="4" fillId="2" fontId="1" numFmtId="165" xfId="0" applyAlignment="1" applyBorder="1" applyFont="1" applyNumberFormat="1">
      <alignment horizontal="right" readingOrder="0" vertical="bottom"/>
    </xf>
    <xf borderId="0" fillId="0" fontId="13" numFmtId="0" xfId="0" applyAlignment="1" applyFont="1">
      <alignment horizontal="center" shrinkToFit="0" vertical="bottom" wrapText="0"/>
    </xf>
    <xf borderId="0" fillId="0" fontId="13" numFmtId="0" xfId="0" applyAlignment="1" applyFont="1">
      <alignment horizontal="center" readingOrder="0" shrinkToFit="0" vertical="bottom" wrapText="0"/>
    </xf>
    <xf borderId="0" fillId="0" fontId="12" numFmtId="0" xfId="0" applyAlignment="1" applyFont="1">
      <alignment horizontal="center" readingOrder="0" shrinkToFit="0" vertical="bottom" wrapText="0"/>
    </xf>
    <xf borderId="1" fillId="3" fontId="4" numFmtId="164" xfId="0" applyAlignment="1" applyBorder="1" applyFont="1" applyNumberFormat="1">
      <alignment horizontal="right" readingOrder="0" shrinkToFit="0" vertical="bottom" wrapText="0"/>
    </xf>
    <xf borderId="0" fillId="0" fontId="4" numFmtId="0" xfId="0" applyAlignment="1" applyFont="1">
      <alignment horizontal="center" readingOrder="0" shrinkToFit="0" vertical="bottom" wrapText="0"/>
    </xf>
    <xf borderId="0" fillId="4" fontId="3" numFmtId="0" xfId="0" applyAlignment="1" applyFont="1">
      <alignment horizontal="center" readingOrder="0" shrinkToFit="0" vertical="bottom" wrapText="0"/>
    </xf>
    <xf borderId="1" fillId="0" fontId="3" numFmtId="164" xfId="0" applyAlignment="1" applyBorder="1" applyFont="1" applyNumberFormat="1">
      <alignment horizontal="right" readingOrder="0" shrinkToFit="0" vertical="bottom" wrapText="0"/>
    </xf>
    <xf borderId="0" fillId="4" fontId="7" numFmtId="0" xfId="0" applyAlignment="1" applyFont="1">
      <alignment readingOrder="0" shrinkToFit="0" vertical="bottom" wrapText="0"/>
    </xf>
    <xf borderId="0" fillId="4" fontId="1" numFmtId="0" xfId="0" applyAlignment="1" applyFont="1">
      <alignment readingOrder="0" shrinkToFit="0" vertical="bottom" wrapText="0"/>
    </xf>
    <xf borderId="0" fillId="0" fontId="14" numFmtId="0" xfId="0" applyFont="1"/>
    <xf borderId="0" fillId="4" fontId="12" numFmtId="0" xfId="0" applyAlignment="1" applyFont="1">
      <alignment readingOrder="0" shrinkToFit="0" vertical="bottom" wrapText="0"/>
    </xf>
    <xf borderId="0" fillId="4" fontId="1" numFmtId="0" xfId="0" applyAlignment="1" applyFont="1">
      <alignment readingOrder="0" shrinkToFit="0" vertical="bottom" wrapText="1"/>
    </xf>
    <xf borderId="0" fillId="4" fontId="12" numFmtId="0" xfId="0" applyAlignment="1" applyFont="1">
      <alignment horizontal="center" readingOrder="0" shrinkToFit="0" vertical="bottom" wrapText="0"/>
    </xf>
    <xf borderId="0" fillId="0" fontId="3" numFmtId="0" xfId="0" applyAlignment="1" applyFont="1">
      <alignment horizontal="left" readingOrder="0" shrinkToFit="0" vertical="bottom" wrapText="0"/>
    </xf>
    <xf borderId="0" fillId="0" fontId="12" numFmtId="0" xfId="0" applyAlignment="1" applyFont="1">
      <alignment readingOrder="0"/>
    </xf>
    <xf borderId="0" fillId="0" fontId="15" numFmtId="0" xfId="0" applyFont="1"/>
    <xf borderId="1" fillId="5" fontId="4" numFmtId="0" xfId="0" applyAlignment="1" applyBorder="1" applyFill="1" applyFont="1">
      <alignment horizontal="center" readingOrder="0" shrinkToFit="0" vertical="center" wrapText="1"/>
    </xf>
    <xf borderId="1" fillId="5" fontId="4" numFmtId="164" xfId="0" applyAlignment="1" applyBorder="1" applyFont="1" applyNumberFormat="1">
      <alignment horizontal="right" readingOrder="0" shrinkToFit="0" vertical="bottom" wrapText="0"/>
    </xf>
    <xf borderId="1" fillId="3" fontId="4" numFmtId="164" xfId="0" applyAlignment="1" applyBorder="1" applyFont="1" applyNumberFormat="1">
      <alignment readingOrder="0" shrinkToFit="0" vertical="bottom" wrapText="0"/>
    </xf>
    <xf borderId="0" fillId="0" fontId="3" numFmtId="0" xfId="0" applyAlignment="1" applyFont="1">
      <alignment readingOrder="0" shrinkToFit="0" vertical="bottom" wrapText="0"/>
    </xf>
    <xf borderId="1" fillId="5" fontId="3" numFmtId="165" xfId="0" applyAlignment="1" applyBorder="1" applyFont="1" applyNumberFormat="1">
      <alignment horizontal="right" readingOrder="0" shrinkToFit="0" vertical="bottom" wrapText="0"/>
    </xf>
    <xf borderId="1" fillId="5" fontId="3" numFmtId="164" xfId="0" applyAlignment="1" applyBorder="1" applyFont="1" applyNumberFormat="1">
      <alignment horizontal="right" readingOrder="0" shrinkToFit="0" vertical="bottom" wrapText="0"/>
    </xf>
    <xf borderId="1" fillId="5" fontId="4" numFmtId="164" xfId="0" applyAlignment="1" applyBorder="1" applyFont="1" applyNumberFormat="1">
      <alignment horizontal="right" shrinkToFit="0" vertical="bottom" wrapText="0"/>
    </xf>
    <xf borderId="0" fillId="0" fontId="4" numFmtId="164" xfId="0" applyAlignment="1" applyFont="1" applyNumberFormat="1">
      <alignment horizontal="center" readingOrder="0" shrinkToFit="0" vertical="bottom" wrapText="0"/>
    </xf>
    <xf borderId="0" fillId="0" fontId="16" numFmtId="0" xfId="0" applyAlignment="1" applyFont="1">
      <alignment readingOrder="0"/>
    </xf>
    <xf borderId="2" fillId="0" fontId="4" numFmtId="49" xfId="0" applyAlignment="1" applyBorder="1" applyFont="1" applyNumberFormat="1">
      <alignment horizontal="center" readingOrder="0" shrinkToFit="0" vertical="bottom" wrapText="0"/>
    </xf>
    <xf borderId="1" fillId="5" fontId="3" numFmtId="165" xfId="0" applyAlignment="1" applyBorder="1" applyFont="1" applyNumberFormat="1">
      <alignment horizontal="right" shrinkToFit="0" vertical="bottom" wrapText="0"/>
    </xf>
    <xf borderId="1" fillId="5" fontId="3" numFmtId="164" xfId="0" applyAlignment="1" applyBorder="1" applyFont="1" applyNumberFormat="1">
      <alignment horizontal="right" shrinkToFit="0" vertical="bottom" wrapText="0"/>
    </xf>
    <xf borderId="2" fillId="0" fontId="4" numFmtId="0" xfId="0" applyAlignment="1" applyBorder="1" applyFont="1">
      <alignment horizontal="center" readingOrder="0" shrinkToFit="0" vertical="bottom" wrapText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3.29"/>
    <col customWidth="1" min="2" max="2" width="10.14"/>
    <col customWidth="1" min="3" max="3" width="32.71"/>
    <col customWidth="1" hidden="1" min="4" max="4" width="2.43"/>
    <col customWidth="1" hidden="1" min="5" max="5" width="10.86"/>
    <col customWidth="1" hidden="1" min="6" max="6" width="2.43"/>
    <col customWidth="1" min="7" max="7" width="9.86"/>
    <col customWidth="1" min="8" max="8" width="2.86"/>
    <col customWidth="1" min="9" max="9" width="10.43"/>
    <col customWidth="1" min="10" max="10" width="2.71"/>
    <col customWidth="1" min="11" max="11" width="9.57"/>
    <col customWidth="1" min="12" max="12" width="2.57"/>
    <col customWidth="1" min="13" max="13" width="10.71"/>
    <col customWidth="1" min="14" max="14" width="2.57"/>
    <col customWidth="1" min="15" max="15" width="10.86"/>
    <col customWidth="1" min="16" max="16" width="3.57"/>
  </cols>
  <sheetData>
    <row r="1" ht="12.0" customHeight="1">
      <c r="A1" s="1"/>
      <c r="B1" s="2" t="s">
        <v>0</v>
      </c>
    </row>
    <row r="2" ht="12.0" customHeight="1">
      <c r="A2" s="1"/>
      <c r="B2" s="2" t="s">
        <v>1</v>
      </c>
    </row>
    <row r="3" ht="12.0" customHeight="1">
      <c r="A3" s="1"/>
      <c r="B3" s="2" t="s">
        <v>2</v>
      </c>
    </row>
    <row r="4" ht="12.0" customHeight="1">
      <c r="A4" s="1"/>
      <c r="B4" s="3"/>
      <c r="C4" s="3"/>
      <c r="D4" s="3"/>
      <c r="E4" s="3"/>
      <c r="F4" s="4"/>
      <c r="G4" s="4"/>
      <c r="H4" s="4"/>
      <c r="I4" s="3"/>
      <c r="J4" s="3"/>
      <c r="K4" s="3"/>
      <c r="L4" s="3"/>
      <c r="M4" s="3"/>
      <c r="N4" s="3"/>
      <c r="O4" s="3"/>
      <c r="P4" s="4"/>
    </row>
    <row r="5" ht="12.0" customHeight="1">
      <c r="A5" s="1"/>
      <c r="B5" s="5"/>
      <c r="C5" s="5"/>
      <c r="D5" s="5"/>
      <c r="E5" s="6" t="s">
        <v>3</v>
      </c>
      <c r="F5" s="5"/>
      <c r="G5" s="6" t="s">
        <v>4</v>
      </c>
      <c r="H5" s="5"/>
      <c r="I5" s="6" t="s">
        <v>5</v>
      </c>
      <c r="J5" s="7"/>
      <c r="K5" s="6" t="s">
        <v>6</v>
      </c>
      <c r="L5" s="8"/>
      <c r="M5" s="9" t="s">
        <v>7</v>
      </c>
      <c r="N5" s="5"/>
      <c r="O5" s="10" t="s">
        <v>8</v>
      </c>
      <c r="P5" s="11"/>
    </row>
    <row r="6" ht="12.0" customHeight="1">
      <c r="A6" s="1"/>
      <c r="B6" s="3"/>
      <c r="C6" s="3"/>
      <c r="D6" s="3"/>
      <c r="E6" s="3"/>
      <c r="F6" s="4"/>
      <c r="G6" s="3"/>
      <c r="H6" s="4"/>
      <c r="I6" s="3"/>
      <c r="J6" s="4"/>
      <c r="K6" s="3"/>
      <c r="L6" s="3"/>
      <c r="M6" s="3"/>
      <c r="N6" s="3"/>
      <c r="O6" s="3"/>
      <c r="P6" s="4"/>
    </row>
    <row r="7" ht="12.0" customHeight="1">
      <c r="A7" s="1"/>
      <c r="B7" s="12"/>
      <c r="C7" s="13" t="s">
        <v>9</v>
      </c>
      <c r="D7" s="14"/>
      <c r="E7" s="15">
        <v>5184.0</v>
      </c>
      <c r="F7" s="16"/>
      <c r="G7" s="15">
        <v>5807.2</v>
      </c>
      <c r="H7" s="1"/>
      <c r="I7" s="15">
        <f>G29</f>
        <v>4145.51</v>
      </c>
      <c r="J7" s="17"/>
      <c r="K7" s="15">
        <f>I29</f>
        <v>5124</v>
      </c>
      <c r="L7" s="18"/>
      <c r="M7" s="19">
        <f>K7-I7</f>
        <v>978.49</v>
      </c>
      <c r="N7" s="3"/>
      <c r="O7" s="20">
        <f>K29</f>
        <v>3158.72</v>
      </c>
      <c r="P7" s="4"/>
    </row>
    <row r="8" ht="12.0" customHeight="1">
      <c r="A8" s="1"/>
      <c r="B8" s="12"/>
      <c r="C8" s="3"/>
      <c r="D8" s="12"/>
      <c r="E8" s="3"/>
      <c r="F8" s="4"/>
      <c r="G8" s="3"/>
      <c r="H8" s="4"/>
      <c r="I8" s="3"/>
      <c r="J8" s="21"/>
      <c r="K8" s="22"/>
      <c r="L8" s="3"/>
      <c r="M8" s="3"/>
      <c r="N8" s="3"/>
      <c r="O8" s="3"/>
      <c r="P8" s="4"/>
    </row>
    <row r="9" ht="12.0" customHeight="1">
      <c r="A9" s="1"/>
      <c r="B9" s="12" t="s">
        <v>10</v>
      </c>
      <c r="C9" s="23" t="s">
        <v>11</v>
      </c>
      <c r="D9" s="14"/>
      <c r="E9" s="24">
        <v>6220.0</v>
      </c>
      <c r="F9" s="16"/>
      <c r="G9" s="24">
        <v>5460.0</v>
      </c>
      <c r="H9" s="1"/>
      <c r="I9" s="24">
        <f>6020+130</f>
        <v>6150</v>
      </c>
      <c r="J9" s="1"/>
      <c r="K9" s="24">
        <v>5540.0</v>
      </c>
      <c r="L9" s="25">
        <v>1.0</v>
      </c>
      <c r="M9" s="19">
        <f t="shared" ref="M9:M13" si="1">K9-I9</f>
        <v>-610</v>
      </c>
      <c r="N9" s="3"/>
      <c r="O9" s="26">
        <f>44*150</f>
        <v>6600</v>
      </c>
      <c r="P9" s="1">
        <v>2.0</v>
      </c>
    </row>
    <row r="10" ht="12.0" customHeight="1">
      <c r="A10" s="1"/>
      <c r="B10" s="12"/>
      <c r="C10" s="23" t="s">
        <v>12</v>
      </c>
      <c r="D10" s="14"/>
      <c r="E10" s="24"/>
      <c r="F10" s="16"/>
      <c r="G10" s="24"/>
      <c r="H10" s="16"/>
      <c r="I10" s="24">
        <v>10.0</v>
      </c>
      <c r="J10" s="17"/>
      <c r="K10" s="24">
        <v>10.0</v>
      </c>
      <c r="L10" s="27"/>
      <c r="M10" s="19">
        <f t="shared" si="1"/>
        <v>0</v>
      </c>
      <c r="N10" s="3"/>
      <c r="O10" s="26"/>
      <c r="P10" s="4"/>
    </row>
    <row r="11" ht="12.0" customHeight="1">
      <c r="A11" s="1"/>
      <c r="B11" s="12"/>
      <c r="C11" s="23" t="s">
        <v>13</v>
      </c>
      <c r="D11" s="14"/>
      <c r="E11" s="24"/>
      <c r="F11" s="16"/>
      <c r="G11" s="24"/>
      <c r="H11" s="16"/>
      <c r="I11" s="24">
        <f>160</f>
        <v>160</v>
      </c>
      <c r="J11" s="17"/>
      <c r="K11" s="24">
        <v>0.0</v>
      </c>
      <c r="L11" s="27"/>
      <c r="M11" s="19">
        <f t="shared" si="1"/>
        <v>-160</v>
      </c>
      <c r="N11" s="3"/>
      <c r="O11" s="26">
        <v>900.0</v>
      </c>
      <c r="P11" s="4"/>
    </row>
    <row r="12" ht="12.0" customHeight="1">
      <c r="A12" s="1"/>
      <c r="B12" s="12"/>
      <c r="C12" s="23"/>
      <c r="D12" s="14"/>
      <c r="E12" s="24"/>
      <c r="F12" s="16"/>
      <c r="G12" s="24"/>
      <c r="H12" s="16"/>
      <c r="I12" s="24"/>
      <c r="J12" s="17"/>
      <c r="K12" s="24"/>
      <c r="L12" s="27"/>
      <c r="M12" s="19">
        <f t="shared" si="1"/>
        <v>0</v>
      </c>
      <c r="N12" s="3"/>
      <c r="O12" s="26"/>
      <c r="P12" s="4"/>
    </row>
    <row r="13" ht="12.0" customHeight="1">
      <c r="A13" s="1"/>
      <c r="B13" s="12"/>
      <c r="C13" s="28" t="s">
        <v>14</v>
      </c>
      <c r="D13" s="14"/>
      <c r="E13" s="15">
        <f>SUM(E9:E12)</f>
        <v>6220</v>
      </c>
      <c r="F13" s="16"/>
      <c r="G13" s="15">
        <f>SUM(G9:G12)</f>
        <v>5460</v>
      </c>
      <c r="H13" s="16"/>
      <c r="I13" s="15">
        <f>SUM(I9:I12)</f>
        <v>6320</v>
      </c>
      <c r="J13" s="17"/>
      <c r="K13" s="15">
        <f>SUM(K9:K12)</f>
        <v>5550</v>
      </c>
      <c r="L13" s="18"/>
      <c r="M13" s="29">
        <f t="shared" si="1"/>
        <v>-770</v>
      </c>
      <c r="N13" s="3"/>
      <c r="O13" s="30">
        <f>SUM(O9:O11)</f>
        <v>7500</v>
      </c>
      <c r="P13" s="4"/>
    </row>
    <row r="14" ht="12.0" customHeight="1">
      <c r="A14" s="1"/>
      <c r="B14" s="12"/>
      <c r="C14" s="3"/>
      <c r="D14" s="12"/>
      <c r="E14" s="12"/>
      <c r="F14" s="4"/>
      <c r="G14" s="12"/>
      <c r="H14" s="4"/>
      <c r="I14" s="12"/>
      <c r="J14" s="21"/>
      <c r="K14" s="22"/>
      <c r="L14" s="12"/>
      <c r="M14" s="12"/>
      <c r="N14" s="3"/>
      <c r="O14" s="12"/>
      <c r="P14" s="4"/>
    </row>
    <row r="15" ht="12.0" customHeight="1">
      <c r="A15" s="1"/>
      <c r="B15" s="12" t="s">
        <v>15</v>
      </c>
      <c r="C15" s="23" t="s">
        <v>16</v>
      </c>
      <c r="D15" s="14"/>
      <c r="E15" s="24">
        <f>21*85</f>
        <v>1785</v>
      </c>
      <c r="F15" s="16"/>
      <c r="G15" s="24">
        <f>2780.37-G16-G18-G19-G20</f>
        <v>1655.75</v>
      </c>
      <c r="H15" s="16"/>
      <c r="I15" s="24">
        <v>1360.0</v>
      </c>
      <c r="J15" s="17"/>
      <c r="K15" s="24">
        <v>1825.0</v>
      </c>
      <c r="L15" s="27"/>
      <c r="M15" s="19">
        <f t="shared" ref="M15:M27" si="2">K15-I15</f>
        <v>465</v>
      </c>
      <c r="N15" s="3"/>
      <c r="O15" s="26">
        <v>1798.0</v>
      </c>
      <c r="P15" s="1"/>
    </row>
    <row r="16" ht="12.0" customHeight="1">
      <c r="A16" s="1"/>
      <c r="B16" s="12"/>
      <c r="C16" s="31" t="s">
        <v>17</v>
      </c>
      <c r="D16" s="14"/>
      <c r="E16" s="24">
        <v>354.0</v>
      </c>
      <c r="F16" s="16"/>
      <c r="G16" s="24">
        <v>354.37</v>
      </c>
      <c r="H16" s="16"/>
      <c r="I16" s="24">
        <v>393.39</v>
      </c>
      <c r="J16" s="17"/>
      <c r="K16" s="24">
        <v>387.26</v>
      </c>
      <c r="L16" s="27"/>
      <c r="M16" s="19">
        <f t="shared" si="2"/>
        <v>-6.13</v>
      </c>
      <c r="N16" s="3"/>
      <c r="O16" s="26">
        <v>393.0</v>
      </c>
      <c r="P16" s="4" t="s">
        <v>18</v>
      </c>
    </row>
    <row r="17" ht="12.0" customHeight="1">
      <c r="A17" s="1"/>
      <c r="B17" s="12"/>
      <c r="C17" s="32" t="s">
        <v>19</v>
      </c>
      <c r="D17" s="14"/>
      <c r="E17" s="24">
        <v>95.0</v>
      </c>
      <c r="F17" s="16"/>
      <c r="G17" s="24">
        <v>1661.06</v>
      </c>
      <c r="H17" s="16"/>
      <c r="I17" s="24">
        <v>212.61</v>
      </c>
      <c r="J17" s="1"/>
      <c r="K17" s="24">
        <v>1515.5</v>
      </c>
      <c r="L17" s="33"/>
      <c r="M17" s="19">
        <f t="shared" si="2"/>
        <v>1302.89</v>
      </c>
      <c r="N17" s="3"/>
      <c r="O17" s="26">
        <v>200.0</v>
      </c>
      <c r="P17" s="4"/>
    </row>
    <row r="18" ht="12.0" customHeight="1">
      <c r="A18" s="1"/>
      <c r="B18" s="12"/>
      <c r="C18" s="34" t="s">
        <v>20</v>
      </c>
      <c r="D18" s="14"/>
      <c r="E18" s="24">
        <f>130+163+390</f>
        <v>683</v>
      </c>
      <c r="F18" s="16"/>
      <c r="G18" s="24">
        <f>81.25+260+195</f>
        <v>536.25</v>
      </c>
      <c r="H18" s="16"/>
      <c r="I18" s="24">
        <v>397.0</v>
      </c>
      <c r="J18" s="17"/>
      <c r="K18" s="24">
        <v>0.0</v>
      </c>
      <c r="L18" s="27"/>
      <c r="M18" s="19">
        <f t="shared" si="2"/>
        <v>-397</v>
      </c>
      <c r="N18" s="3"/>
      <c r="O18" s="26">
        <v>500.0</v>
      </c>
      <c r="P18" s="4"/>
    </row>
    <row r="19" ht="12.0" customHeight="1">
      <c r="A19" s="1"/>
      <c r="B19" s="12"/>
      <c r="C19" s="23" t="s">
        <v>21</v>
      </c>
      <c r="D19" s="14"/>
      <c r="E19" s="24">
        <f>88+50</f>
        <v>138</v>
      </c>
      <c r="F19" s="16"/>
      <c r="G19" s="24">
        <f>65+25</f>
        <v>90</v>
      </c>
      <c r="H19" s="16"/>
      <c r="I19" s="24">
        <f>142+50</f>
        <v>192</v>
      </c>
      <c r="J19" s="17"/>
      <c r="K19" s="24">
        <v>130.25</v>
      </c>
      <c r="L19" s="27"/>
      <c r="M19" s="19">
        <f t="shared" si="2"/>
        <v>-61.75</v>
      </c>
      <c r="N19" s="3"/>
      <c r="O19" s="26">
        <v>1000.0</v>
      </c>
      <c r="P19" s="35">
        <v>3.0</v>
      </c>
    </row>
    <row r="20" ht="12.0" customHeight="1">
      <c r="A20" s="1"/>
      <c r="B20" s="12"/>
      <c r="C20" s="23" t="s">
        <v>22</v>
      </c>
      <c r="D20" s="14"/>
      <c r="E20" s="24">
        <f>50+65</f>
        <v>115</v>
      </c>
      <c r="F20" s="16"/>
      <c r="G20" s="24">
        <f>81+63</f>
        <v>144</v>
      </c>
      <c r="H20" s="16"/>
      <c r="I20" s="24">
        <v>149.0</v>
      </c>
      <c r="J20" s="17"/>
      <c r="K20" s="24">
        <v>50.0</v>
      </c>
      <c r="L20" s="27"/>
      <c r="M20" s="19">
        <f t="shared" si="2"/>
        <v>-99</v>
      </c>
      <c r="N20" s="3"/>
      <c r="O20" s="26">
        <v>150.0</v>
      </c>
      <c r="P20" s="4"/>
    </row>
    <row r="21" ht="12.0" customHeight="1">
      <c r="A21" s="1"/>
      <c r="B21" s="12"/>
      <c r="C21" s="23" t="s">
        <v>23</v>
      </c>
      <c r="D21" s="14"/>
      <c r="E21" s="24">
        <v>1780.0</v>
      </c>
      <c r="F21" s="16"/>
      <c r="G21" s="24">
        <v>2167.27</v>
      </c>
      <c r="H21" s="16"/>
      <c r="I21" s="24">
        <v>2116.92</v>
      </c>
      <c r="J21" s="17"/>
      <c r="K21" s="24">
        <v>3025.72</v>
      </c>
      <c r="L21" s="27"/>
      <c r="M21" s="19">
        <f t="shared" si="2"/>
        <v>908.8</v>
      </c>
      <c r="N21" s="3"/>
      <c r="O21" s="26">
        <v>2200.0</v>
      </c>
      <c r="P21" s="4"/>
    </row>
    <row r="22" ht="12.0" customHeight="1">
      <c r="A22" s="1"/>
      <c r="B22" s="12"/>
      <c r="C22" s="23" t="s">
        <v>24</v>
      </c>
      <c r="D22" s="14"/>
      <c r="E22" s="24">
        <v>358.0</v>
      </c>
      <c r="F22" s="16"/>
      <c r="G22" s="24">
        <v>356.0</v>
      </c>
      <c r="H22" s="16"/>
      <c r="I22" s="24">
        <v>356.0</v>
      </c>
      <c r="J22" s="17"/>
      <c r="K22" s="24">
        <v>356.0</v>
      </c>
      <c r="L22" s="27"/>
      <c r="M22" s="19">
        <f t="shared" si="2"/>
        <v>0</v>
      </c>
      <c r="N22" s="3"/>
      <c r="O22" s="26">
        <v>362.0</v>
      </c>
      <c r="P22" s="4"/>
    </row>
    <row r="23" ht="12.0" customHeight="1">
      <c r="A23" s="1"/>
      <c r="B23" s="12"/>
      <c r="C23" s="23" t="s">
        <v>25</v>
      </c>
      <c r="D23" s="14"/>
      <c r="E23" s="24">
        <v>0.0</v>
      </c>
      <c r="F23" s="16"/>
      <c r="G23" s="24">
        <v>0.0</v>
      </c>
      <c r="H23" s="16"/>
      <c r="I23" s="24">
        <v>0.0</v>
      </c>
      <c r="J23" s="17"/>
      <c r="K23" s="24">
        <v>46.27</v>
      </c>
      <c r="L23" s="27"/>
      <c r="M23" s="19">
        <f t="shared" si="2"/>
        <v>46.27</v>
      </c>
      <c r="N23" s="3"/>
      <c r="O23" s="26">
        <v>200.0</v>
      </c>
      <c r="P23" s="4"/>
    </row>
    <row r="24" ht="12.0" customHeight="1">
      <c r="A24" s="1"/>
      <c r="B24" s="12"/>
      <c r="C24" s="23" t="s">
        <v>26</v>
      </c>
      <c r="D24" s="14"/>
      <c r="E24" s="24">
        <v>239.0</v>
      </c>
      <c r="F24" s="16"/>
      <c r="G24" s="24">
        <v>109.43</v>
      </c>
      <c r="H24" s="16"/>
      <c r="I24" s="24">
        <v>103.94</v>
      </c>
      <c r="J24" s="17"/>
      <c r="K24" s="24">
        <v>149.0</v>
      </c>
      <c r="L24" s="27"/>
      <c r="M24" s="19">
        <f t="shared" si="2"/>
        <v>45.06</v>
      </c>
      <c r="N24" s="3"/>
      <c r="O24" s="26">
        <v>200.0</v>
      </c>
      <c r="P24" s="1"/>
    </row>
    <row r="25" ht="12.0" customHeight="1">
      <c r="A25" s="1"/>
      <c r="B25" s="3"/>
      <c r="C25" s="23" t="s">
        <v>27</v>
      </c>
      <c r="D25" s="14"/>
      <c r="E25" s="24">
        <v>0.0</v>
      </c>
      <c r="F25" s="16"/>
      <c r="G25" s="24">
        <v>0.0</v>
      </c>
      <c r="H25" s="16"/>
      <c r="I25" s="24">
        <v>0.0</v>
      </c>
      <c r="J25" s="17"/>
      <c r="K25" s="24">
        <v>0.0</v>
      </c>
      <c r="L25" s="27"/>
      <c r="M25" s="19">
        <f t="shared" si="2"/>
        <v>0</v>
      </c>
      <c r="N25" s="3"/>
      <c r="O25" s="26">
        <v>60.0</v>
      </c>
      <c r="P25" s="4"/>
    </row>
    <row r="26" ht="12.0" customHeight="1">
      <c r="A26" s="1"/>
      <c r="B26" s="12"/>
      <c r="C26" s="23" t="s">
        <v>28</v>
      </c>
      <c r="D26" s="14"/>
      <c r="E26" s="24">
        <v>50.0</v>
      </c>
      <c r="F26" s="16"/>
      <c r="G26" s="24">
        <v>47.56</v>
      </c>
      <c r="H26" s="16"/>
      <c r="I26" s="24">
        <v>60.65</v>
      </c>
      <c r="J26" s="17"/>
      <c r="K26" s="24">
        <v>30.28</v>
      </c>
      <c r="L26" s="27"/>
      <c r="M26" s="19">
        <f t="shared" si="2"/>
        <v>-30.37</v>
      </c>
      <c r="N26" s="3"/>
      <c r="O26" s="26">
        <v>50.0</v>
      </c>
      <c r="P26" s="4"/>
    </row>
    <row r="27" ht="12.0" customHeight="1">
      <c r="A27" s="1"/>
      <c r="B27" s="12"/>
      <c r="C27" s="28" t="s">
        <v>29</v>
      </c>
      <c r="D27" s="14"/>
      <c r="E27" s="15">
        <f>SUM(E15:E26)</f>
        <v>5597</v>
      </c>
      <c r="F27" s="16"/>
      <c r="G27" s="15">
        <f>SUM(G15:G26)</f>
        <v>7121.69</v>
      </c>
      <c r="H27" s="16"/>
      <c r="I27" s="15">
        <f>SUM(I15:I26)</f>
        <v>5341.51</v>
      </c>
      <c r="J27" s="17"/>
      <c r="K27" s="15">
        <f>SUM(K15:K26)</f>
        <v>7515.28</v>
      </c>
      <c r="L27" s="18"/>
      <c r="M27" s="29">
        <f t="shared" si="2"/>
        <v>2173.77</v>
      </c>
      <c r="N27" s="3"/>
      <c r="O27" s="30">
        <f>SUM(O15:O26)</f>
        <v>7113</v>
      </c>
      <c r="P27" s="4"/>
    </row>
    <row r="28" ht="12.0" customHeight="1">
      <c r="A28" s="1"/>
      <c r="B28" s="3"/>
      <c r="C28" s="3"/>
      <c r="D28" s="3"/>
      <c r="E28" s="3"/>
      <c r="F28" s="4"/>
      <c r="G28" s="3"/>
      <c r="H28" s="4"/>
      <c r="I28" s="3"/>
      <c r="J28" s="17"/>
      <c r="K28" s="22"/>
      <c r="L28" s="33"/>
      <c r="M28" s="33"/>
      <c r="N28" s="3"/>
      <c r="O28" s="3"/>
      <c r="P28" s="4"/>
    </row>
    <row r="29" ht="12.0" customHeight="1">
      <c r="A29" s="1"/>
      <c r="B29" s="36" t="s">
        <v>30</v>
      </c>
      <c r="C29" s="28" t="s">
        <v>31</v>
      </c>
      <c r="D29" s="14"/>
      <c r="E29" s="15">
        <f>SUM(E7+E13-E27)</f>
        <v>5807</v>
      </c>
      <c r="F29" s="16"/>
      <c r="G29" s="15">
        <f>SUM(G7+G13-G27)</f>
        <v>4145.51</v>
      </c>
      <c r="H29" s="16"/>
      <c r="I29" s="15">
        <f>SUM(I7+I13-I27)</f>
        <v>5124</v>
      </c>
      <c r="J29" s="17"/>
      <c r="K29" s="15">
        <f>SUM(K7+K13-K27)</f>
        <v>3158.72</v>
      </c>
      <c r="L29" s="27"/>
      <c r="M29" s="29">
        <f>K29-I29</f>
        <v>-1965.28</v>
      </c>
      <c r="N29" s="3"/>
      <c r="O29" s="30">
        <f>SUM(O7+O13-O27)</f>
        <v>3545.72</v>
      </c>
      <c r="P29" s="4"/>
    </row>
    <row r="30" ht="12.0" customHeight="1">
      <c r="A30" s="1"/>
      <c r="B30" s="37" t="s">
        <v>32</v>
      </c>
      <c r="C30" s="3"/>
      <c r="D30" s="3"/>
      <c r="E30" s="3"/>
      <c r="F30" s="4"/>
      <c r="G30" s="4"/>
      <c r="H30" s="4"/>
      <c r="I30" s="3"/>
      <c r="J30" s="3"/>
      <c r="K30" s="3"/>
      <c r="L30" s="3"/>
      <c r="M30" s="3"/>
      <c r="N30" s="3"/>
      <c r="O30" s="3"/>
      <c r="P30" s="4"/>
    </row>
    <row r="31" ht="12.0" customHeight="1">
      <c r="A31" s="1">
        <v>1.0</v>
      </c>
      <c r="B31" s="38" t="s">
        <v>33</v>
      </c>
      <c r="C31" s="3"/>
      <c r="D31" s="1"/>
      <c r="E31" s="39"/>
      <c r="F31" s="4"/>
      <c r="G31" s="4"/>
      <c r="H31" s="4"/>
      <c r="I31" s="3"/>
      <c r="J31" s="3"/>
      <c r="K31" s="3"/>
      <c r="L31" s="3"/>
      <c r="M31" s="3"/>
      <c r="N31" s="3"/>
      <c r="O31" s="3"/>
      <c r="P31" s="4"/>
    </row>
    <row r="32" ht="12.0" customHeight="1">
      <c r="A32" s="1">
        <v>2.0</v>
      </c>
      <c r="B32" s="38" t="s">
        <v>34</v>
      </c>
      <c r="C32" s="3"/>
      <c r="D32" s="4"/>
      <c r="E32" s="3"/>
      <c r="F32" s="4"/>
      <c r="G32" s="4"/>
      <c r="H32" s="4"/>
      <c r="I32" s="3"/>
      <c r="J32" s="3"/>
      <c r="K32" s="3"/>
      <c r="L32" s="3"/>
      <c r="M32" s="3"/>
      <c r="N32" s="3"/>
      <c r="O32" s="3"/>
      <c r="P32" s="4"/>
    </row>
    <row r="33" ht="12.0" customHeight="1">
      <c r="A33" s="1">
        <v>3.0</v>
      </c>
      <c r="B33" s="38" t="s">
        <v>35</v>
      </c>
      <c r="C33" s="39"/>
      <c r="D33" s="39"/>
      <c r="E33" s="39"/>
      <c r="F33" s="1"/>
      <c r="G33" s="1"/>
      <c r="H33" s="1"/>
      <c r="I33" s="39"/>
      <c r="J33" s="39"/>
      <c r="K33" s="39"/>
      <c r="L33" s="39"/>
      <c r="M33" s="39"/>
      <c r="N33" s="39"/>
      <c r="O33" s="39"/>
      <c r="P33" s="1"/>
    </row>
    <row r="34" ht="12.0" customHeight="1">
      <c r="A34" s="40"/>
      <c r="B34" s="41" t="s">
        <v>36</v>
      </c>
      <c r="F34" s="40"/>
      <c r="G34" s="40"/>
      <c r="H34" s="40"/>
      <c r="P34" s="40"/>
    </row>
    <row r="35" ht="12.0" customHeight="1">
      <c r="A35" s="40"/>
      <c r="F35" s="40"/>
      <c r="G35" s="40"/>
      <c r="H35" s="40"/>
      <c r="P35" s="40"/>
    </row>
    <row r="36" ht="12.0" customHeight="1">
      <c r="A36" s="40"/>
      <c r="F36" s="40"/>
      <c r="G36" s="40"/>
      <c r="H36" s="40"/>
      <c r="P36" s="40"/>
    </row>
    <row r="37" ht="12.0" customHeight="1">
      <c r="A37" s="40"/>
      <c r="F37" s="40"/>
      <c r="G37" s="40"/>
      <c r="H37" s="40"/>
      <c r="P37" s="40"/>
    </row>
    <row r="38" ht="12.0" customHeight="1">
      <c r="A38" s="40"/>
      <c r="F38" s="40"/>
      <c r="G38" s="40"/>
      <c r="H38" s="40"/>
      <c r="P38" s="40"/>
    </row>
    <row r="39" ht="12.0" customHeight="1">
      <c r="A39" s="40"/>
      <c r="F39" s="40"/>
      <c r="G39" s="40"/>
      <c r="H39" s="40"/>
      <c r="P39" s="40"/>
    </row>
    <row r="40" ht="12.0" customHeight="1">
      <c r="A40" s="40"/>
      <c r="B40" s="41"/>
      <c r="F40" s="40"/>
      <c r="G40" s="40"/>
      <c r="H40" s="40"/>
      <c r="P40" s="40"/>
    </row>
    <row r="41" ht="12.0" customHeight="1">
      <c r="A41" s="40"/>
      <c r="B41" s="41"/>
      <c r="F41" s="40"/>
      <c r="G41" s="40"/>
      <c r="H41" s="40"/>
      <c r="P41" s="40"/>
    </row>
    <row r="42" ht="12.0" customHeight="1">
      <c r="A42" s="40"/>
      <c r="F42" s="40"/>
      <c r="G42" s="40"/>
      <c r="H42" s="40"/>
      <c r="P42" s="40"/>
    </row>
    <row r="43" ht="12.0" customHeight="1">
      <c r="A43" s="40"/>
      <c r="B43" s="41"/>
      <c r="F43" s="40"/>
      <c r="G43" s="40"/>
      <c r="H43" s="40"/>
      <c r="P43" s="40"/>
    </row>
    <row r="44" ht="12.0" customHeight="1">
      <c r="A44" s="40"/>
      <c r="F44" s="40"/>
      <c r="G44" s="40"/>
      <c r="H44" s="40"/>
      <c r="P44" s="40"/>
    </row>
    <row r="45" ht="12.0" customHeight="1">
      <c r="A45" s="40"/>
      <c r="F45" s="40"/>
      <c r="G45" s="40"/>
      <c r="H45" s="40"/>
      <c r="P45" s="40"/>
    </row>
    <row r="46" ht="12.0" customHeight="1">
      <c r="A46" s="40"/>
      <c r="F46" s="40"/>
      <c r="G46" s="40"/>
      <c r="H46" s="40"/>
      <c r="P46" s="40"/>
    </row>
    <row r="47" ht="12.0" customHeight="1">
      <c r="A47" s="40"/>
      <c r="F47" s="40"/>
      <c r="G47" s="40"/>
      <c r="H47" s="40"/>
      <c r="P47" s="40"/>
    </row>
    <row r="48" ht="12.0" customHeight="1">
      <c r="A48" s="40"/>
      <c r="F48" s="40"/>
      <c r="G48" s="40"/>
      <c r="H48" s="40"/>
      <c r="P48" s="40"/>
    </row>
    <row r="49" ht="12.0" customHeight="1">
      <c r="A49" s="40"/>
      <c r="F49" s="40"/>
      <c r="G49" s="40"/>
      <c r="H49" s="40"/>
      <c r="P49" s="40"/>
    </row>
    <row r="50" ht="12.0" customHeight="1">
      <c r="A50" s="40"/>
      <c r="F50" s="40"/>
      <c r="G50" s="40"/>
      <c r="H50" s="40"/>
      <c r="P50" s="40"/>
    </row>
    <row r="51" ht="12.0" customHeight="1">
      <c r="A51" s="40"/>
      <c r="F51" s="40"/>
      <c r="G51" s="40"/>
      <c r="H51" s="40"/>
      <c r="P51" s="40"/>
    </row>
    <row r="52" ht="12.0" customHeight="1">
      <c r="A52" s="40"/>
      <c r="F52" s="40"/>
      <c r="G52" s="40"/>
      <c r="H52" s="40"/>
      <c r="P52" s="40"/>
    </row>
    <row r="53" ht="12.0" customHeight="1">
      <c r="A53" s="40"/>
      <c r="F53" s="40"/>
      <c r="G53" s="40"/>
      <c r="H53" s="40"/>
      <c r="P53" s="40"/>
    </row>
    <row r="54" ht="12.0" customHeight="1">
      <c r="A54" s="40"/>
      <c r="F54" s="40"/>
      <c r="G54" s="40"/>
      <c r="H54" s="40"/>
      <c r="P54" s="40"/>
    </row>
    <row r="55" ht="12.0" customHeight="1">
      <c r="A55" s="40"/>
      <c r="F55" s="40"/>
      <c r="G55" s="40"/>
      <c r="H55" s="40"/>
      <c r="P55" s="40"/>
    </row>
    <row r="56" ht="12.0" customHeight="1">
      <c r="A56" s="40"/>
      <c r="F56" s="40"/>
      <c r="G56" s="40"/>
      <c r="H56" s="40"/>
      <c r="P56" s="40"/>
    </row>
    <row r="57" ht="12.0" customHeight="1">
      <c r="A57" s="40"/>
      <c r="F57" s="40"/>
      <c r="G57" s="40"/>
      <c r="H57" s="40"/>
      <c r="P57" s="40"/>
    </row>
    <row r="58" ht="12.0" customHeight="1">
      <c r="A58" s="40"/>
      <c r="F58" s="40"/>
      <c r="G58" s="40"/>
      <c r="H58" s="40"/>
      <c r="P58" s="40"/>
    </row>
    <row r="59" ht="12.0" customHeight="1">
      <c r="A59" s="40"/>
      <c r="F59" s="40"/>
      <c r="G59" s="40"/>
      <c r="H59" s="40"/>
      <c r="P59" s="40"/>
    </row>
    <row r="60" ht="12.0" customHeight="1">
      <c r="A60" s="40"/>
      <c r="F60" s="40"/>
      <c r="G60" s="40"/>
      <c r="H60" s="40"/>
      <c r="P60" s="40"/>
    </row>
    <row r="61" ht="12.0" customHeight="1">
      <c r="A61" s="40"/>
      <c r="F61" s="40"/>
      <c r="G61" s="40"/>
      <c r="H61" s="40"/>
      <c r="P61" s="40"/>
    </row>
    <row r="62" ht="12.0" customHeight="1">
      <c r="A62" s="40"/>
      <c r="F62" s="40"/>
      <c r="G62" s="40"/>
      <c r="H62" s="40"/>
      <c r="P62" s="40"/>
    </row>
    <row r="63" ht="12.0" customHeight="1">
      <c r="A63" s="40"/>
      <c r="F63" s="40"/>
      <c r="G63" s="40"/>
      <c r="H63" s="40"/>
      <c r="P63" s="40"/>
    </row>
    <row r="64" ht="12.0" customHeight="1">
      <c r="A64" s="40"/>
      <c r="F64" s="40"/>
      <c r="G64" s="40"/>
      <c r="H64" s="40"/>
      <c r="P64" s="40"/>
    </row>
    <row r="65" ht="12.0" customHeight="1">
      <c r="A65" s="40"/>
      <c r="F65" s="40"/>
      <c r="G65" s="40"/>
      <c r="H65" s="40"/>
      <c r="P65" s="40"/>
    </row>
    <row r="66" ht="12.0" customHeight="1">
      <c r="A66" s="40"/>
      <c r="F66" s="40"/>
      <c r="G66" s="40"/>
      <c r="H66" s="40"/>
      <c r="P66" s="40"/>
    </row>
    <row r="67" ht="12.0" customHeight="1">
      <c r="A67" s="40"/>
      <c r="F67" s="40"/>
      <c r="G67" s="40"/>
      <c r="H67" s="40"/>
      <c r="P67" s="40"/>
    </row>
    <row r="68" ht="12.0" customHeight="1">
      <c r="A68" s="40"/>
      <c r="F68" s="40"/>
      <c r="G68" s="40"/>
      <c r="H68" s="40"/>
      <c r="P68" s="40"/>
    </row>
    <row r="69" ht="12.0" customHeight="1">
      <c r="A69" s="40"/>
      <c r="F69" s="40"/>
      <c r="G69" s="40"/>
      <c r="H69" s="40"/>
      <c r="P69" s="40"/>
    </row>
    <row r="70" ht="12.0" customHeight="1">
      <c r="A70" s="40"/>
      <c r="F70" s="40"/>
      <c r="G70" s="40"/>
      <c r="H70" s="40"/>
      <c r="P70" s="40"/>
    </row>
    <row r="71" ht="12.0" customHeight="1">
      <c r="A71" s="40"/>
      <c r="F71" s="40"/>
      <c r="G71" s="40"/>
      <c r="H71" s="40"/>
      <c r="P71" s="40"/>
    </row>
    <row r="72" ht="12.0" customHeight="1">
      <c r="A72" s="40"/>
      <c r="F72" s="40"/>
      <c r="G72" s="40"/>
      <c r="H72" s="40"/>
      <c r="P72" s="40"/>
    </row>
    <row r="73" ht="12.0" customHeight="1">
      <c r="A73" s="40"/>
      <c r="F73" s="40"/>
      <c r="G73" s="40"/>
      <c r="H73" s="40"/>
      <c r="P73" s="40"/>
    </row>
    <row r="74" ht="12.0" customHeight="1">
      <c r="A74" s="40"/>
      <c r="F74" s="40"/>
      <c r="G74" s="40"/>
      <c r="H74" s="40"/>
      <c r="P74" s="40"/>
    </row>
    <row r="75" ht="12.0" customHeight="1">
      <c r="A75" s="40"/>
      <c r="F75" s="40"/>
      <c r="G75" s="40"/>
      <c r="H75" s="40"/>
      <c r="P75" s="40"/>
    </row>
    <row r="76" ht="12.0" customHeight="1">
      <c r="A76" s="40"/>
      <c r="F76" s="40"/>
      <c r="G76" s="40"/>
      <c r="H76" s="40"/>
      <c r="P76" s="40"/>
    </row>
    <row r="77" ht="12.0" customHeight="1">
      <c r="A77" s="40"/>
      <c r="F77" s="40"/>
      <c r="G77" s="40"/>
      <c r="H77" s="40"/>
      <c r="P77" s="40"/>
    </row>
    <row r="78" ht="12.0" customHeight="1">
      <c r="A78" s="40"/>
      <c r="F78" s="40"/>
      <c r="G78" s="40"/>
      <c r="H78" s="40"/>
      <c r="P78" s="40"/>
    </row>
    <row r="79" ht="12.0" customHeight="1">
      <c r="A79" s="40"/>
      <c r="F79" s="40"/>
      <c r="G79" s="40"/>
      <c r="H79" s="40"/>
      <c r="P79" s="40"/>
    </row>
    <row r="80" ht="12.0" customHeight="1">
      <c r="A80" s="40"/>
      <c r="F80" s="40"/>
      <c r="G80" s="40"/>
      <c r="H80" s="40"/>
      <c r="P80" s="40"/>
    </row>
    <row r="81" ht="12.0" customHeight="1">
      <c r="A81" s="40"/>
      <c r="F81" s="40"/>
      <c r="G81" s="40"/>
      <c r="H81" s="40"/>
      <c r="P81" s="40"/>
    </row>
    <row r="82" ht="12.0" customHeight="1">
      <c r="A82" s="40"/>
      <c r="F82" s="40"/>
      <c r="G82" s="40"/>
      <c r="H82" s="40"/>
      <c r="P82" s="40"/>
    </row>
    <row r="83" ht="12.0" customHeight="1">
      <c r="A83" s="40"/>
      <c r="F83" s="40"/>
      <c r="G83" s="40"/>
      <c r="H83" s="40"/>
      <c r="P83" s="40"/>
    </row>
    <row r="84" ht="12.0" customHeight="1">
      <c r="A84" s="40"/>
      <c r="F84" s="40"/>
      <c r="G84" s="40"/>
      <c r="H84" s="40"/>
      <c r="P84" s="40"/>
    </row>
    <row r="85" ht="12.0" customHeight="1">
      <c r="A85" s="40"/>
      <c r="F85" s="40"/>
      <c r="G85" s="40"/>
      <c r="H85" s="40"/>
      <c r="P85" s="40"/>
    </row>
    <row r="86" ht="12.0" customHeight="1">
      <c r="A86" s="40"/>
      <c r="F86" s="40"/>
      <c r="G86" s="40"/>
      <c r="H86" s="40"/>
      <c r="P86" s="40"/>
    </row>
    <row r="87" ht="12.0" customHeight="1">
      <c r="A87" s="40"/>
      <c r="F87" s="40"/>
      <c r="G87" s="40"/>
      <c r="H87" s="40"/>
      <c r="P87" s="40"/>
    </row>
    <row r="88" ht="12.0" customHeight="1">
      <c r="A88" s="40"/>
      <c r="F88" s="40"/>
      <c r="G88" s="40"/>
      <c r="H88" s="40"/>
      <c r="P88" s="40"/>
    </row>
    <row r="89" ht="12.0" customHeight="1">
      <c r="A89" s="40"/>
      <c r="F89" s="40"/>
      <c r="G89" s="40"/>
      <c r="H89" s="40"/>
      <c r="P89" s="40"/>
    </row>
    <row r="90" ht="12.0" customHeight="1">
      <c r="A90" s="40"/>
      <c r="F90" s="40"/>
      <c r="G90" s="40"/>
      <c r="H90" s="40"/>
      <c r="P90" s="40"/>
    </row>
    <row r="91" ht="12.0" customHeight="1">
      <c r="A91" s="40"/>
      <c r="F91" s="40"/>
      <c r="G91" s="40"/>
      <c r="H91" s="40"/>
      <c r="P91" s="40"/>
    </row>
    <row r="92" ht="12.0" customHeight="1">
      <c r="A92" s="40"/>
      <c r="F92" s="40"/>
      <c r="G92" s="40"/>
      <c r="H92" s="40"/>
      <c r="P92" s="40"/>
    </row>
    <row r="93" ht="12.0" customHeight="1">
      <c r="A93" s="40"/>
      <c r="F93" s="40"/>
      <c r="G93" s="40"/>
      <c r="H93" s="40"/>
      <c r="P93" s="40"/>
    </row>
    <row r="94" ht="12.0" customHeight="1">
      <c r="A94" s="40"/>
      <c r="F94" s="40"/>
      <c r="G94" s="40"/>
      <c r="H94" s="40"/>
      <c r="P94" s="40"/>
    </row>
    <row r="95" ht="12.0" customHeight="1">
      <c r="A95" s="40"/>
      <c r="F95" s="40"/>
      <c r="G95" s="40"/>
      <c r="H95" s="40"/>
      <c r="P95" s="40"/>
    </row>
    <row r="96" ht="12.0" customHeight="1">
      <c r="A96" s="40"/>
      <c r="F96" s="40"/>
      <c r="G96" s="40"/>
      <c r="H96" s="40"/>
      <c r="P96" s="40"/>
    </row>
    <row r="97" ht="12.0" customHeight="1">
      <c r="A97" s="40"/>
      <c r="F97" s="40"/>
      <c r="G97" s="40"/>
      <c r="H97" s="40"/>
      <c r="P97" s="40"/>
    </row>
    <row r="98" ht="12.0" customHeight="1">
      <c r="A98" s="40"/>
      <c r="F98" s="40"/>
      <c r="G98" s="40"/>
      <c r="H98" s="40"/>
      <c r="P98" s="40"/>
    </row>
    <row r="99" ht="12.0" customHeight="1">
      <c r="A99" s="40"/>
      <c r="F99" s="40"/>
      <c r="G99" s="40"/>
      <c r="H99" s="40"/>
      <c r="P99" s="40"/>
    </row>
    <row r="100" ht="12.0" customHeight="1">
      <c r="A100" s="40"/>
      <c r="F100" s="40"/>
      <c r="G100" s="40"/>
      <c r="H100" s="40"/>
      <c r="P100" s="40"/>
    </row>
    <row r="101" ht="12.0" customHeight="1">
      <c r="A101" s="40"/>
      <c r="F101" s="40"/>
      <c r="G101" s="40"/>
      <c r="H101" s="40"/>
      <c r="P101" s="40"/>
    </row>
    <row r="102" ht="12.0" customHeight="1">
      <c r="A102" s="40"/>
      <c r="F102" s="40"/>
      <c r="G102" s="40"/>
      <c r="H102" s="40"/>
      <c r="P102" s="40"/>
    </row>
    <row r="103" ht="12.0" customHeight="1">
      <c r="A103" s="40"/>
      <c r="F103" s="40"/>
      <c r="G103" s="40"/>
      <c r="H103" s="40"/>
      <c r="P103" s="40"/>
    </row>
    <row r="104" ht="12.0" customHeight="1">
      <c r="A104" s="40"/>
      <c r="F104" s="40"/>
      <c r="G104" s="40"/>
      <c r="H104" s="40"/>
      <c r="P104" s="40"/>
    </row>
    <row r="105" ht="12.0" customHeight="1">
      <c r="A105" s="40"/>
      <c r="F105" s="40"/>
      <c r="G105" s="40"/>
      <c r="H105" s="40"/>
      <c r="P105" s="40"/>
    </row>
    <row r="106" ht="12.0" customHeight="1">
      <c r="A106" s="40"/>
      <c r="F106" s="40"/>
      <c r="G106" s="40"/>
      <c r="H106" s="40"/>
      <c r="P106" s="40"/>
    </row>
    <row r="107" ht="12.0" customHeight="1">
      <c r="A107" s="40"/>
      <c r="F107" s="40"/>
      <c r="G107" s="40"/>
      <c r="H107" s="40"/>
      <c r="P107" s="40"/>
    </row>
    <row r="108" ht="12.0" customHeight="1">
      <c r="A108" s="40"/>
      <c r="F108" s="40"/>
      <c r="G108" s="40"/>
      <c r="H108" s="40"/>
      <c r="P108" s="40"/>
    </row>
    <row r="109" ht="12.0" customHeight="1">
      <c r="A109" s="40"/>
      <c r="F109" s="40"/>
      <c r="G109" s="40"/>
      <c r="H109" s="40"/>
      <c r="P109" s="40"/>
    </row>
    <row r="110" ht="12.0" customHeight="1">
      <c r="A110" s="40"/>
      <c r="F110" s="40"/>
      <c r="G110" s="40"/>
      <c r="H110" s="40"/>
      <c r="P110" s="40"/>
    </row>
    <row r="111" ht="12.0" customHeight="1">
      <c r="A111" s="40"/>
      <c r="F111" s="40"/>
      <c r="G111" s="40"/>
      <c r="H111" s="40"/>
      <c r="P111" s="40"/>
    </row>
    <row r="112" ht="12.0" customHeight="1">
      <c r="A112" s="40"/>
      <c r="F112" s="40"/>
      <c r="G112" s="40"/>
      <c r="H112" s="40"/>
      <c r="P112" s="40"/>
    </row>
    <row r="113" ht="12.0" customHeight="1">
      <c r="A113" s="40"/>
      <c r="F113" s="40"/>
      <c r="G113" s="40"/>
      <c r="H113" s="40"/>
      <c r="P113" s="40"/>
    </row>
    <row r="114" ht="12.0" customHeight="1">
      <c r="A114" s="40"/>
      <c r="F114" s="40"/>
      <c r="G114" s="40"/>
      <c r="H114" s="40"/>
      <c r="P114" s="40"/>
    </row>
    <row r="115" ht="12.0" customHeight="1">
      <c r="A115" s="40"/>
      <c r="F115" s="40"/>
      <c r="G115" s="40"/>
      <c r="H115" s="40"/>
      <c r="P115" s="40"/>
    </row>
    <row r="116" ht="12.0" customHeight="1">
      <c r="A116" s="40"/>
      <c r="F116" s="40"/>
      <c r="G116" s="40"/>
      <c r="H116" s="40"/>
      <c r="P116" s="40"/>
    </row>
    <row r="117" ht="12.0" customHeight="1">
      <c r="A117" s="40"/>
      <c r="F117" s="40"/>
      <c r="G117" s="40"/>
      <c r="H117" s="40"/>
      <c r="P117" s="40"/>
    </row>
    <row r="118" ht="12.0" customHeight="1">
      <c r="A118" s="40"/>
      <c r="F118" s="40"/>
      <c r="G118" s="40"/>
      <c r="H118" s="40"/>
      <c r="P118" s="40"/>
    </row>
    <row r="119" ht="12.0" customHeight="1">
      <c r="A119" s="40"/>
      <c r="F119" s="40"/>
      <c r="G119" s="40"/>
      <c r="H119" s="40"/>
      <c r="P119" s="40"/>
    </row>
    <row r="120" ht="12.0" customHeight="1">
      <c r="A120" s="40"/>
      <c r="F120" s="40"/>
      <c r="G120" s="40"/>
      <c r="H120" s="40"/>
      <c r="P120" s="40"/>
    </row>
    <row r="121" ht="12.0" customHeight="1">
      <c r="A121" s="40"/>
      <c r="F121" s="40"/>
      <c r="G121" s="40"/>
      <c r="H121" s="40"/>
      <c r="P121" s="40"/>
    </row>
    <row r="122" ht="12.0" customHeight="1">
      <c r="A122" s="40"/>
      <c r="F122" s="40"/>
      <c r="G122" s="40"/>
      <c r="H122" s="40"/>
      <c r="P122" s="40"/>
    </row>
    <row r="123" ht="12.0" customHeight="1">
      <c r="A123" s="40"/>
      <c r="F123" s="40"/>
      <c r="G123" s="40"/>
      <c r="H123" s="40"/>
      <c r="P123" s="40"/>
    </row>
    <row r="124" ht="12.0" customHeight="1">
      <c r="A124" s="40"/>
      <c r="F124" s="40"/>
      <c r="G124" s="40"/>
      <c r="H124" s="40"/>
      <c r="P124" s="40"/>
    </row>
    <row r="125" ht="12.0" customHeight="1">
      <c r="A125" s="40"/>
      <c r="F125" s="40"/>
      <c r="G125" s="40"/>
      <c r="H125" s="40"/>
      <c r="P125" s="40"/>
    </row>
    <row r="126" ht="12.0" customHeight="1">
      <c r="A126" s="40"/>
      <c r="F126" s="40"/>
      <c r="G126" s="40"/>
      <c r="H126" s="40"/>
      <c r="P126" s="40"/>
    </row>
    <row r="127" ht="12.0" customHeight="1">
      <c r="A127" s="40"/>
      <c r="F127" s="40"/>
      <c r="G127" s="40"/>
      <c r="H127" s="40"/>
      <c r="P127" s="40"/>
    </row>
    <row r="128" ht="12.0" customHeight="1">
      <c r="A128" s="40"/>
      <c r="F128" s="40"/>
      <c r="G128" s="40"/>
      <c r="H128" s="40"/>
      <c r="P128" s="40"/>
    </row>
    <row r="129" ht="12.0" customHeight="1">
      <c r="A129" s="40"/>
      <c r="F129" s="40"/>
      <c r="G129" s="40"/>
      <c r="H129" s="40"/>
      <c r="P129" s="40"/>
    </row>
    <row r="130" ht="12.0" customHeight="1">
      <c r="A130" s="40"/>
      <c r="F130" s="40"/>
      <c r="G130" s="40"/>
      <c r="H130" s="40"/>
      <c r="P130" s="40"/>
    </row>
    <row r="131" ht="12.0" customHeight="1">
      <c r="A131" s="40"/>
      <c r="F131" s="40"/>
      <c r="G131" s="40"/>
      <c r="H131" s="40"/>
      <c r="P131" s="40"/>
    </row>
    <row r="132" ht="12.0" customHeight="1">
      <c r="A132" s="40"/>
      <c r="F132" s="40"/>
      <c r="G132" s="40"/>
      <c r="H132" s="40"/>
      <c r="P132" s="40"/>
    </row>
    <row r="133" ht="12.0" customHeight="1">
      <c r="A133" s="40"/>
      <c r="F133" s="40"/>
      <c r="G133" s="40"/>
      <c r="H133" s="40"/>
      <c r="P133" s="40"/>
    </row>
    <row r="134" ht="12.0" customHeight="1">
      <c r="A134" s="40"/>
      <c r="F134" s="40"/>
      <c r="G134" s="40"/>
      <c r="H134" s="40"/>
      <c r="P134" s="40"/>
    </row>
    <row r="135" ht="12.0" customHeight="1">
      <c r="A135" s="40"/>
      <c r="F135" s="40"/>
      <c r="G135" s="40"/>
      <c r="H135" s="40"/>
      <c r="P135" s="40"/>
    </row>
    <row r="136" ht="12.0" customHeight="1">
      <c r="A136" s="40"/>
      <c r="F136" s="40"/>
      <c r="G136" s="40"/>
      <c r="H136" s="40"/>
      <c r="P136" s="40"/>
    </row>
    <row r="137" ht="12.0" customHeight="1">
      <c r="A137" s="40"/>
      <c r="F137" s="40"/>
      <c r="G137" s="40"/>
      <c r="H137" s="40"/>
      <c r="P137" s="40"/>
    </row>
    <row r="138" ht="12.0" customHeight="1">
      <c r="A138" s="40"/>
      <c r="F138" s="40"/>
      <c r="G138" s="40"/>
      <c r="H138" s="40"/>
      <c r="P138" s="40"/>
    </row>
    <row r="139" ht="12.0" customHeight="1">
      <c r="A139" s="40"/>
      <c r="F139" s="40"/>
      <c r="G139" s="40"/>
      <c r="H139" s="40"/>
      <c r="P139" s="40"/>
    </row>
    <row r="140" ht="12.0" customHeight="1">
      <c r="A140" s="40"/>
      <c r="F140" s="40"/>
      <c r="G140" s="40"/>
      <c r="H140" s="40"/>
      <c r="P140" s="40"/>
    </row>
    <row r="141" ht="12.0" customHeight="1">
      <c r="A141" s="40"/>
      <c r="F141" s="40"/>
      <c r="G141" s="40"/>
      <c r="H141" s="40"/>
      <c r="P141" s="40"/>
    </row>
    <row r="142" ht="12.0" customHeight="1">
      <c r="A142" s="40"/>
      <c r="F142" s="40"/>
      <c r="G142" s="40"/>
      <c r="H142" s="40"/>
      <c r="P142" s="40"/>
    </row>
    <row r="143" ht="12.0" customHeight="1">
      <c r="A143" s="40"/>
      <c r="F143" s="40"/>
      <c r="G143" s="40"/>
      <c r="H143" s="40"/>
      <c r="P143" s="40"/>
    </row>
    <row r="144" ht="12.0" customHeight="1">
      <c r="A144" s="40"/>
      <c r="F144" s="40"/>
      <c r="G144" s="40"/>
      <c r="H144" s="40"/>
      <c r="P144" s="40"/>
    </row>
    <row r="145" ht="12.0" customHeight="1">
      <c r="A145" s="40"/>
      <c r="F145" s="40"/>
      <c r="G145" s="40"/>
      <c r="H145" s="40"/>
      <c r="P145" s="40"/>
    </row>
    <row r="146" ht="12.0" customHeight="1">
      <c r="A146" s="40"/>
      <c r="F146" s="40"/>
      <c r="G146" s="40"/>
      <c r="H146" s="40"/>
      <c r="P146" s="40"/>
    </row>
    <row r="147" ht="12.0" customHeight="1">
      <c r="A147" s="40"/>
      <c r="F147" s="40"/>
      <c r="G147" s="40"/>
      <c r="H147" s="40"/>
      <c r="P147" s="40"/>
    </row>
    <row r="148" ht="12.0" customHeight="1">
      <c r="A148" s="40"/>
      <c r="F148" s="40"/>
      <c r="G148" s="40"/>
      <c r="H148" s="40"/>
      <c r="P148" s="40"/>
    </row>
    <row r="149" ht="12.0" customHeight="1">
      <c r="A149" s="40"/>
      <c r="F149" s="40"/>
      <c r="G149" s="40"/>
      <c r="H149" s="40"/>
      <c r="P149" s="40"/>
    </row>
    <row r="150" ht="12.0" customHeight="1">
      <c r="A150" s="40"/>
      <c r="F150" s="40"/>
      <c r="G150" s="40"/>
      <c r="H150" s="40"/>
      <c r="P150" s="40"/>
    </row>
    <row r="151" ht="12.0" customHeight="1">
      <c r="A151" s="40"/>
      <c r="F151" s="40"/>
      <c r="G151" s="40"/>
      <c r="H151" s="40"/>
      <c r="P151" s="40"/>
    </row>
    <row r="152" ht="12.0" customHeight="1">
      <c r="A152" s="40"/>
      <c r="F152" s="40"/>
      <c r="G152" s="40"/>
      <c r="H152" s="40"/>
      <c r="P152" s="40"/>
    </row>
    <row r="153" ht="12.0" customHeight="1">
      <c r="A153" s="40"/>
      <c r="F153" s="40"/>
      <c r="G153" s="40"/>
      <c r="H153" s="40"/>
      <c r="P153" s="40"/>
    </row>
    <row r="154" ht="12.0" customHeight="1">
      <c r="A154" s="40"/>
      <c r="F154" s="40"/>
      <c r="G154" s="40"/>
      <c r="H154" s="40"/>
      <c r="P154" s="40"/>
    </row>
    <row r="155" ht="12.0" customHeight="1">
      <c r="A155" s="40"/>
      <c r="F155" s="40"/>
      <c r="G155" s="40"/>
      <c r="H155" s="40"/>
      <c r="P155" s="40"/>
    </row>
    <row r="156" ht="12.0" customHeight="1">
      <c r="A156" s="40"/>
      <c r="F156" s="40"/>
      <c r="G156" s="40"/>
      <c r="H156" s="40"/>
      <c r="P156" s="40"/>
    </row>
    <row r="157" ht="12.0" customHeight="1">
      <c r="A157" s="40"/>
      <c r="F157" s="40"/>
      <c r="G157" s="40"/>
      <c r="H157" s="40"/>
      <c r="P157" s="40"/>
    </row>
    <row r="158" ht="12.0" customHeight="1">
      <c r="A158" s="40"/>
      <c r="F158" s="40"/>
      <c r="G158" s="40"/>
      <c r="H158" s="40"/>
      <c r="P158" s="40"/>
    </row>
    <row r="159" ht="12.0" customHeight="1">
      <c r="A159" s="40"/>
      <c r="F159" s="40"/>
      <c r="G159" s="40"/>
      <c r="H159" s="40"/>
      <c r="P159" s="40"/>
    </row>
    <row r="160" ht="12.0" customHeight="1">
      <c r="A160" s="40"/>
      <c r="F160" s="40"/>
      <c r="G160" s="40"/>
      <c r="H160" s="40"/>
      <c r="P160" s="40"/>
    </row>
    <row r="161" ht="12.0" customHeight="1">
      <c r="A161" s="40"/>
      <c r="F161" s="40"/>
      <c r="G161" s="40"/>
      <c r="H161" s="40"/>
      <c r="P161" s="40"/>
    </row>
    <row r="162" ht="12.0" customHeight="1">
      <c r="A162" s="40"/>
      <c r="F162" s="40"/>
      <c r="G162" s="40"/>
      <c r="H162" s="40"/>
      <c r="P162" s="40"/>
    </row>
    <row r="163" ht="12.0" customHeight="1">
      <c r="A163" s="40"/>
      <c r="F163" s="40"/>
      <c r="G163" s="40"/>
      <c r="H163" s="40"/>
      <c r="P163" s="40"/>
    </row>
    <row r="164" ht="12.0" customHeight="1">
      <c r="A164" s="40"/>
      <c r="F164" s="40"/>
      <c r="G164" s="40"/>
      <c r="H164" s="40"/>
      <c r="P164" s="40"/>
    </row>
    <row r="165" ht="12.0" customHeight="1">
      <c r="A165" s="40"/>
      <c r="F165" s="40"/>
      <c r="G165" s="40"/>
      <c r="H165" s="40"/>
      <c r="P165" s="40"/>
    </row>
    <row r="166" ht="12.0" customHeight="1">
      <c r="A166" s="40"/>
      <c r="F166" s="40"/>
      <c r="G166" s="40"/>
      <c r="H166" s="40"/>
      <c r="P166" s="40"/>
    </row>
    <row r="167" ht="12.0" customHeight="1">
      <c r="A167" s="40"/>
      <c r="F167" s="40"/>
      <c r="G167" s="40"/>
      <c r="H167" s="40"/>
      <c r="P167" s="40"/>
    </row>
    <row r="168" ht="12.0" customHeight="1">
      <c r="A168" s="40"/>
      <c r="F168" s="40"/>
      <c r="G168" s="40"/>
      <c r="H168" s="40"/>
      <c r="P168" s="40"/>
    </row>
    <row r="169" ht="12.0" customHeight="1">
      <c r="A169" s="40"/>
      <c r="F169" s="40"/>
      <c r="G169" s="40"/>
      <c r="H169" s="40"/>
      <c r="P169" s="40"/>
    </row>
    <row r="170" ht="12.0" customHeight="1">
      <c r="A170" s="40"/>
      <c r="F170" s="40"/>
      <c r="G170" s="40"/>
      <c r="H170" s="40"/>
      <c r="P170" s="40"/>
    </row>
    <row r="171" ht="12.0" customHeight="1">
      <c r="A171" s="40"/>
      <c r="F171" s="40"/>
      <c r="G171" s="40"/>
      <c r="H171" s="40"/>
      <c r="P171" s="40"/>
    </row>
    <row r="172" ht="12.0" customHeight="1">
      <c r="A172" s="40"/>
      <c r="F172" s="40"/>
      <c r="G172" s="40"/>
      <c r="H172" s="40"/>
      <c r="P172" s="40"/>
    </row>
    <row r="173" ht="12.0" customHeight="1">
      <c r="A173" s="40"/>
      <c r="F173" s="40"/>
      <c r="G173" s="40"/>
      <c r="H173" s="40"/>
      <c r="P173" s="40"/>
    </row>
    <row r="174" ht="12.0" customHeight="1">
      <c r="A174" s="40"/>
      <c r="F174" s="40"/>
      <c r="G174" s="40"/>
      <c r="H174" s="40"/>
      <c r="P174" s="40"/>
    </row>
    <row r="175" ht="12.0" customHeight="1">
      <c r="A175" s="40"/>
      <c r="F175" s="40"/>
      <c r="G175" s="40"/>
      <c r="H175" s="40"/>
      <c r="P175" s="40"/>
    </row>
    <row r="176" ht="12.0" customHeight="1">
      <c r="A176" s="40"/>
      <c r="F176" s="40"/>
      <c r="G176" s="40"/>
      <c r="H176" s="40"/>
      <c r="P176" s="40"/>
    </row>
    <row r="177" ht="12.0" customHeight="1">
      <c r="A177" s="40"/>
      <c r="F177" s="40"/>
      <c r="G177" s="40"/>
      <c r="H177" s="40"/>
      <c r="P177" s="40"/>
    </row>
    <row r="178" ht="12.0" customHeight="1">
      <c r="A178" s="40"/>
      <c r="F178" s="40"/>
      <c r="G178" s="40"/>
      <c r="H178" s="40"/>
      <c r="P178" s="40"/>
    </row>
    <row r="179" ht="12.0" customHeight="1">
      <c r="A179" s="40"/>
      <c r="F179" s="40"/>
      <c r="G179" s="40"/>
      <c r="H179" s="40"/>
      <c r="P179" s="40"/>
    </row>
    <row r="180" ht="12.0" customHeight="1">
      <c r="A180" s="40"/>
      <c r="F180" s="40"/>
      <c r="G180" s="40"/>
      <c r="H180" s="40"/>
      <c r="P180" s="40"/>
    </row>
    <row r="181" ht="12.0" customHeight="1">
      <c r="A181" s="40"/>
      <c r="F181" s="40"/>
      <c r="G181" s="40"/>
      <c r="H181" s="40"/>
      <c r="P181" s="40"/>
    </row>
    <row r="182" ht="12.0" customHeight="1">
      <c r="A182" s="40"/>
      <c r="F182" s="40"/>
      <c r="G182" s="40"/>
      <c r="H182" s="40"/>
      <c r="P182" s="40"/>
    </row>
    <row r="183" ht="12.0" customHeight="1">
      <c r="A183" s="40"/>
      <c r="F183" s="40"/>
      <c r="G183" s="40"/>
      <c r="H183" s="40"/>
      <c r="P183" s="40"/>
    </row>
    <row r="184" ht="12.0" customHeight="1">
      <c r="A184" s="40"/>
      <c r="F184" s="40"/>
      <c r="G184" s="40"/>
      <c r="H184" s="40"/>
      <c r="P184" s="40"/>
    </row>
    <row r="185" ht="12.0" customHeight="1">
      <c r="A185" s="40"/>
      <c r="F185" s="40"/>
      <c r="G185" s="40"/>
      <c r="H185" s="40"/>
      <c r="P185" s="40"/>
    </row>
    <row r="186" ht="12.0" customHeight="1">
      <c r="A186" s="40"/>
      <c r="F186" s="40"/>
      <c r="G186" s="40"/>
      <c r="H186" s="40"/>
      <c r="P186" s="40"/>
    </row>
    <row r="187" ht="12.0" customHeight="1">
      <c r="A187" s="40"/>
      <c r="F187" s="40"/>
      <c r="G187" s="40"/>
      <c r="H187" s="40"/>
      <c r="P187" s="40"/>
    </row>
    <row r="188" ht="12.0" customHeight="1">
      <c r="A188" s="40"/>
      <c r="F188" s="40"/>
      <c r="G188" s="40"/>
      <c r="H188" s="40"/>
      <c r="P188" s="40"/>
    </row>
    <row r="189" ht="12.0" customHeight="1">
      <c r="A189" s="40"/>
      <c r="F189" s="40"/>
      <c r="G189" s="40"/>
      <c r="H189" s="40"/>
      <c r="P189" s="40"/>
    </row>
    <row r="190" ht="12.0" customHeight="1">
      <c r="A190" s="40"/>
      <c r="F190" s="40"/>
      <c r="G190" s="40"/>
      <c r="H190" s="40"/>
      <c r="P190" s="40"/>
    </row>
    <row r="191" ht="12.0" customHeight="1">
      <c r="A191" s="40"/>
      <c r="F191" s="40"/>
      <c r="G191" s="40"/>
      <c r="H191" s="40"/>
      <c r="P191" s="40"/>
    </row>
    <row r="192" ht="12.0" customHeight="1">
      <c r="A192" s="40"/>
      <c r="F192" s="40"/>
      <c r="G192" s="40"/>
      <c r="H192" s="40"/>
      <c r="P192" s="40"/>
    </row>
    <row r="193" ht="12.0" customHeight="1">
      <c r="A193" s="40"/>
      <c r="F193" s="40"/>
      <c r="G193" s="40"/>
      <c r="H193" s="40"/>
      <c r="P193" s="40"/>
    </row>
    <row r="194" ht="12.0" customHeight="1">
      <c r="A194" s="40"/>
      <c r="F194" s="40"/>
      <c r="G194" s="40"/>
      <c r="H194" s="40"/>
      <c r="P194" s="40"/>
    </row>
    <row r="195" ht="12.0" customHeight="1">
      <c r="A195" s="40"/>
      <c r="F195" s="40"/>
      <c r="G195" s="40"/>
      <c r="H195" s="40"/>
      <c r="P195" s="40"/>
    </row>
    <row r="196" ht="12.0" customHeight="1">
      <c r="A196" s="40"/>
      <c r="F196" s="40"/>
      <c r="G196" s="40"/>
      <c r="H196" s="40"/>
      <c r="P196" s="40"/>
    </row>
    <row r="197" ht="12.0" customHeight="1">
      <c r="A197" s="40"/>
      <c r="F197" s="40"/>
      <c r="G197" s="40"/>
      <c r="H197" s="40"/>
      <c r="P197" s="40"/>
    </row>
    <row r="198" ht="12.0" customHeight="1">
      <c r="A198" s="40"/>
      <c r="F198" s="40"/>
      <c r="G198" s="40"/>
      <c r="H198" s="40"/>
      <c r="P198" s="40"/>
    </row>
    <row r="199" ht="12.0" customHeight="1">
      <c r="A199" s="40"/>
      <c r="F199" s="40"/>
      <c r="G199" s="40"/>
      <c r="H199" s="40"/>
      <c r="P199" s="40"/>
    </row>
    <row r="200" ht="12.0" customHeight="1">
      <c r="A200" s="40"/>
      <c r="F200" s="40"/>
      <c r="G200" s="40"/>
      <c r="H200" s="40"/>
      <c r="P200" s="40"/>
    </row>
    <row r="201" ht="12.0" customHeight="1">
      <c r="A201" s="40"/>
      <c r="F201" s="40"/>
      <c r="G201" s="40"/>
      <c r="H201" s="40"/>
      <c r="P201" s="40"/>
    </row>
    <row r="202" ht="12.0" customHeight="1">
      <c r="A202" s="40"/>
      <c r="F202" s="40"/>
      <c r="G202" s="40"/>
      <c r="H202" s="40"/>
      <c r="P202" s="40"/>
    </row>
    <row r="203" ht="12.0" customHeight="1">
      <c r="A203" s="40"/>
      <c r="F203" s="40"/>
      <c r="G203" s="40"/>
      <c r="H203" s="40"/>
      <c r="P203" s="40"/>
    </row>
    <row r="204" ht="12.0" customHeight="1">
      <c r="A204" s="40"/>
      <c r="F204" s="40"/>
      <c r="G204" s="40"/>
      <c r="H204" s="40"/>
      <c r="P204" s="40"/>
    </row>
    <row r="205" ht="12.0" customHeight="1">
      <c r="A205" s="40"/>
      <c r="F205" s="40"/>
      <c r="G205" s="40"/>
      <c r="H205" s="40"/>
      <c r="P205" s="40"/>
    </row>
    <row r="206" ht="12.0" customHeight="1">
      <c r="A206" s="40"/>
      <c r="F206" s="40"/>
      <c r="G206" s="40"/>
      <c r="H206" s="40"/>
      <c r="P206" s="40"/>
    </row>
    <row r="207" ht="12.0" customHeight="1">
      <c r="A207" s="40"/>
      <c r="F207" s="40"/>
      <c r="G207" s="40"/>
      <c r="H207" s="40"/>
      <c r="P207" s="40"/>
    </row>
    <row r="208" ht="12.0" customHeight="1">
      <c r="A208" s="40"/>
      <c r="F208" s="40"/>
      <c r="G208" s="40"/>
      <c r="H208" s="40"/>
      <c r="P208" s="40"/>
    </row>
    <row r="209" ht="12.0" customHeight="1">
      <c r="A209" s="40"/>
      <c r="F209" s="40"/>
      <c r="G209" s="40"/>
      <c r="H209" s="40"/>
      <c r="P209" s="40"/>
    </row>
    <row r="210" ht="12.0" customHeight="1">
      <c r="A210" s="40"/>
      <c r="F210" s="40"/>
      <c r="G210" s="40"/>
      <c r="H210" s="40"/>
      <c r="P210" s="40"/>
    </row>
    <row r="211" ht="12.0" customHeight="1">
      <c r="A211" s="40"/>
      <c r="F211" s="40"/>
      <c r="G211" s="40"/>
      <c r="H211" s="40"/>
      <c r="P211" s="40"/>
    </row>
    <row r="212" ht="12.0" customHeight="1">
      <c r="A212" s="40"/>
      <c r="F212" s="40"/>
      <c r="G212" s="40"/>
      <c r="H212" s="40"/>
      <c r="P212" s="40"/>
    </row>
    <row r="213" ht="12.0" customHeight="1">
      <c r="A213" s="40"/>
      <c r="F213" s="40"/>
      <c r="G213" s="40"/>
      <c r="H213" s="40"/>
      <c r="P213" s="40"/>
    </row>
    <row r="214" ht="12.0" customHeight="1">
      <c r="A214" s="40"/>
      <c r="F214" s="40"/>
      <c r="G214" s="40"/>
      <c r="H214" s="40"/>
      <c r="P214" s="40"/>
    </row>
    <row r="215" ht="12.0" customHeight="1">
      <c r="A215" s="40"/>
      <c r="F215" s="40"/>
      <c r="G215" s="40"/>
      <c r="H215" s="40"/>
      <c r="P215" s="40"/>
    </row>
    <row r="216" ht="12.0" customHeight="1">
      <c r="A216" s="40"/>
      <c r="F216" s="40"/>
      <c r="G216" s="40"/>
      <c r="H216" s="40"/>
      <c r="P216" s="40"/>
    </row>
    <row r="217" ht="12.0" customHeight="1">
      <c r="A217" s="40"/>
      <c r="F217" s="40"/>
      <c r="G217" s="40"/>
      <c r="H217" s="40"/>
      <c r="P217" s="40"/>
    </row>
    <row r="218" ht="12.0" customHeight="1">
      <c r="A218" s="40"/>
      <c r="F218" s="40"/>
      <c r="G218" s="40"/>
      <c r="H218" s="40"/>
      <c r="P218" s="40"/>
    </row>
    <row r="219" ht="12.0" customHeight="1">
      <c r="A219" s="40"/>
      <c r="F219" s="40"/>
      <c r="G219" s="40"/>
      <c r="H219" s="40"/>
      <c r="P219" s="40"/>
    </row>
    <row r="220" ht="12.0" customHeight="1">
      <c r="A220" s="40"/>
      <c r="F220" s="40"/>
      <c r="G220" s="40"/>
      <c r="H220" s="40"/>
      <c r="P220" s="40"/>
    </row>
    <row r="221" ht="12.0" customHeight="1">
      <c r="A221" s="40"/>
      <c r="F221" s="40"/>
      <c r="G221" s="40"/>
      <c r="H221" s="40"/>
      <c r="P221" s="40"/>
    </row>
    <row r="222" ht="12.0" customHeight="1">
      <c r="A222" s="40"/>
      <c r="F222" s="40"/>
      <c r="G222" s="40"/>
      <c r="H222" s="40"/>
      <c r="P222" s="40"/>
    </row>
    <row r="223" ht="12.0" customHeight="1">
      <c r="A223" s="40"/>
      <c r="F223" s="40"/>
      <c r="G223" s="40"/>
      <c r="H223" s="40"/>
      <c r="P223" s="40"/>
    </row>
    <row r="224" ht="12.0" customHeight="1">
      <c r="A224" s="40"/>
      <c r="F224" s="40"/>
      <c r="G224" s="40"/>
      <c r="H224" s="40"/>
      <c r="P224" s="40"/>
    </row>
    <row r="225" ht="12.0" customHeight="1">
      <c r="A225" s="40"/>
      <c r="F225" s="40"/>
      <c r="G225" s="40"/>
      <c r="H225" s="40"/>
      <c r="P225" s="40"/>
    </row>
    <row r="226" ht="12.0" customHeight="1">
      <c r="A226" s="40"/>
      <c r="F226" s="40"/>
      <c r="G226" s="40"/>
      <c r="H226" s="40"/>
      <c r="P226" s="40"/>
    </row>
    <row r="227" ht="12.0" customHeight="1">
      <c r="A227" s="40"/>
      <c r="F227" s="40"/>
      <c r="G227" s="40"/>
      <c r="H227" s="40"/>
      <c r="P227" s="40"/>
    </row>
    <row r="228" ht="12.0" customHeight="1">
      <c r="A228" s="40"/>
      <c r="F228" s="40"/>
      <c r="G228" s="40"/>
      <c r="H228" s="40"/>
      <c r="P228" s="40"/>
    </row>
    <row r="229" ht="12.0" customHeight="1">
      <c r="A229" s="40"/>
      <c r="F229" s="40"/>
      <c r="G229" s="40"/>
      <c r="H229" s="40"/>
      <c r="P229" s="40"/>
    </row>
    <row r="230" ht="12.0" customHeight="1">
      <c r="A230" s="40"/>
      <c r="F230" s="40"/>
      <c r="G230" s="40"/>
      <c r="H230" s="40"/>
      <c r="P230" s="40"/>
    </row>
    <row r="231" ht="12.0" customHeight="1">
      <c r="A231" s="40"/>
      <c r="F231" s="40"/>
      <c r="G231" s="40"/>
      <c r="H231" s="40"/>
      <c r="P231" s="40"/>
    </row>
    <row r="232" ht="12.0" customHeight="1">
      <c r="A232" s="40"/>
      <c r="F232" s="40"/>
      <c r="G232" s="40"/>
      <c r="H232" s="40"/>
      <c r="P232" s="40"/>
    </row>
    <row r="233" ht="12.0" customHeight="1">
      <c r="A233" s="40"/>
      <c r="F233" s="40"/>
      <c r="G233" s="40"/>
      <c r="H233" s="40"/>
      <c r="P233" s="40"/>
    </row>
    <row r="234" ht="12.0" customHeight="1">
      <c r="A234" s="40"/>
      <c r="F234" s="40"/>
      <c r="G234" s="40"/>
      <c r="H234" s="40"/>
      <c r="P234" s="40"/>
    </row>
    <row r="235" ht="12.0" customHeight="1">
      <c r="A235" s="40"/>
      <c r="F235" s="40"/>
      <c r="G235" s="40"/>
      <c r="H235" s="40"/>
      <c r="P235" s="40"/>
    </row>
    <row r="236" ht="12.0" customHeight="1">
      <c r="A236" s="40"/>
      <c r="F236" s="40"/>
      <c r="G236" s="40"/>
      <c r="H236" s="40"/>
      <c r="P236" s="40"/>
    </row>
    <row r="237" ht="12.0" customHeight="1">
      <c r="A237" s="40"/>
      <c r="F237" s="40"/>
      <c r="G237" s="40"/>
      <c r="H237" s="40"/>
      <c r="P237" s="40"/>
    </row>
    <row r="238" ht="12.0" customHeight="1">
      <c r="A238" s="40"/>
      <c r="F238" s="40"/>
      <c r="G238" s="40"/>
      <c r="H238" s="40"/>
      <c r="P238" s="40"/>
    </row>
    <row r="239" ht="12.0" customHeight="1">
      <c r="A239" s="40"/>
      <c r="F239" s="40"/>
      <c r="G239" s="40"/>
      <c r="H239" s="40"/>
      <c r="P239" s="40"/>
    </row>
    <row r="240" ht="12.0" customHeight="1">
      <c r="A240" s="40"/>
      <c r="F240" s="40"/>
      <c r="G240" s="40"/>
      <c r="H240" s="40"/>
      <c r="P240" s="40"/>
    </row>
    <row r="241" ht="12.0" customHeight="1">
      <c r="A241" s="40"/>
      <c r="F241" s="40"/>
      <c r="G241" s="40"/>
      <c r="H241" s="40"/>
      <c r="P241" s="40"/>
    </row>
    <row r="242" ht="12.0" customHeight="1">
      <c r="A242" s="40"/>
      <c r="F242" s="40"/>
      <c r="G242" s="40"/>
      <c r="H242" s="40"/>
      <c r="P242" s="40"/>
    </row>
    <row r="243" ht="12.0" customHeight="1">
      <c r="A243" s="40"/>
      <c r="F243" s="40"/>
      <c r="G243" s="40"/>
      <c r="H243" s="40"/>
      <c r="P243" s="40"/>
    </row>
    <row r="244" ht="12.0" customHeight="1">
      <c r="A244" s="40"/>
      <c r="F244" s="40"/>
      <c r="G244" s="40"/>
      <c r="H244" s="40"/>
      <c r="P244" s="40"/>
    </row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P1"/>
    <mergeCell ref="B2:P2"/>
    <mergeCell ref="B3:P3"/>
  </mergeCells>
  <printOptions horizontalCentered="1"/>
  <pageMargins bottom="0.7875" footer="0.0" header="0.0" left="0.7875" right="0.7875" top="0.78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12.71"/>
    <col customWidth="1" min="3" max="3" width="30.29"/>
    <col customWidth="1" min="4" max="4" width="3.14"/>
    <col customWidth="1" min="5" max="5" width="12.71"/>
    <col customWidth="1" min="6" max="6" width="2.86"/>
    <col customWidth="1" min="7" max="7" width="13.86"/>
    <col customWidth="1" min="8" max="8" width="2.29"/>
    <col customWidth="1" min="9" max="9" width="13.71"/>
    <col customWidth="1" min="10" max="10" width="4.29"/>
    <col customWidth="1" min="11" max="11" width="13.14"/>
    <col customWidth="1" min="12" max="12" width="3.29"/>
    <col customWidth="1" min="13" max="13" width="12.86"/>
    <col customWidth="1" min="14" max="14" width="4.86"/>
  </cols>
  <sheetData>
    <row r="1">
      <c r="A1" s="1"/>
      <c r="B1" s="2" t="s">
        <v>0</v>
      </c>
    </row>
    <row r="2">
      <c r="A2" s="1"/>
      <c r="B2" s="2" t="s">
        <v>37</v>
      </c>
    </row>
    <row r="3">
      <c r="A3" s="1"/>
      <c r="B3" s="3"/>
      <c r="C3" s="3"/>
      <c r="D3" s="3"/>
      <c r="E3" s="3"/>
      <c r="F3" s="4"/>
      <c r="G3" s="4"/>
      <c r="H3" s="4"/>
      <c r="I3" s="3"/>
      <c r="J3" s="3"/>
      <c r="K3" s="3"/>
      <c r="L3" s="3"/>
      <c r="M3" s="3"/>
      <c r="N3" s="4"/>
    </row>
    <row r="4">
      <c r="A4" s="1"/>
      <c r="B4" s="5"/>
      <c r="C4" s="5"/>
      <c r="D4" s="5"/>
      <c r="E4" s="6" t="s">
        <v>5</v>
      </c>
      <c r="F4" s="5"/>
      <c r="G4" s="6" t="s">
        <v>6</v>
      </c>
      <c r="H4" s="5"/>
      <c r="I4" s="6" t="s">
        <v>38</v>
      </c>
      <c r="J4" s="7"/>
      <c r="K4" s="9" t="s">
        <v>7</v>
      </c>
      <c r="L4" s="5"/>
      <c r="M4" s="10" t="s">
        <v>39</v>
      </c>
      <c r="N4" s="11"/>
    </row>
    <row r="5">
      <c r="A5" s="1"/>
      <c r="B5" s="3"/>
      <c r="C5" s="3"/>
      <c r="D5" s="3"/>
      <c r="E5" s="3"/>
      <c r="F5" s="4"/>
      <c r="G5" s="3"/>
      <c r="H5" s="4"/>
      <c r="I5" s="3"/>
      <c r="J5" s="4"/>
      <c r="K5" s="3"/>
      <c r="L5" s="3"/>
      <c r="M5" s="3"/>
      <c r="N5" s="4"/>
    </row>
    <row r="6">
      <c r="A6" s="1"/>
      <c r="B6" s="12"/>
      <c r="C6" s="13" t="s">
        <v>9</v>
      </c>
      <c r="D6" s="14"/>
      <c r="E6" s="15">
        <v>4146.0</v>
      </c>
      <c r="F6" s="16"/>
      <c r="G6" s="15">
        <f>E28</f>
        <v>5124.49</v>
      </c>
      <c r="H6" s="1"/>
      <c r="I6" s="15">
        <f>G28</f>
        <v>3159.21</v>
      </c>
      <c r="J6" s="17"/>
      <c r="K6" s="19">
        <f>I6-G6</f>
        <v>-1965.28</v>
      </c>
      <c r="L6" s="3"/>
      <c r="M6" s="20">
        <f>I28</f>
        <v>3513.21</v>
      </c>
      <c r="N6" s="4"/>
    </row>
    <row r="7">
      <c r="A7" s="1"/>
      <c r="B7" s="12"/>
      <c r="C7" s="3"/>
      <c r="D7" s="12"/>
      <c r="E7" s="3"/>
      <c r="F7" s="4"/>
      <c r="G7" s="22"/>
      <c r="H7" s="4"/>
      <c r="I7" s="3"/>
      <c r="J7" s="21"/>
      <c r="K7" s="3"/>
      <c r="L7" s="3"/>
      <c r="M7" s="3"/>
      <c r="N7" s="4"/>
    </row>
    <row r="8">
      <c r="A8" s="1"/>
      <c r="B8" s="12" t="s">
        <v>10</v>
      </c>
      <c r="C8" s="23" t="s">
        <v>11</v>
      </c>
      <c r="D8" s="14"/>
      <c r="E8" s="24">
        <f>6020+130</f>
        <v>6150</v>
      </c>
      <c r="F8" s="16"/>
      <c r="G8" s="24">
        <v>5540.0</v>
      </c>
      <c r="H8" s="1"/>
      <c r="I8" s="24">
        <v>6895.0</v>
      </c>
      <c r="J8" s="1"/>
      <c r="K8" s="19">
        <f>I8-G8</f>
        <v>1355</v>
      </c>
      <c r="L8" s="3"/>
      <c r="M8" s="26">
        <f>44*160</f>
        <v>7040</v>
      </c>
      <c r="N8" s="1">
        <v>1.0</v>
      </c>
    </row>
    <row r="9">
      <c r="A9" s="1"/>
      <c r="B9" s="12"/>
      <c r="C9" s="23" t="s">
        <v>12</v>
      </c>
      <c r="D9" s="14"/>
      <c r="E9" s="24">
        <v>10.0</v>
      </c>
      <c r="F9" s="16"/>
      <c r="G9" s="24">
        <v>10.0</v>
      </c>
      <c r="H9" s="16"/>
      <c r="I9" s="42">
        <v>0.0</v>
      </c>
      <c r="J9" s="17"/>
      <c r="K9" s="19"/>
      <c r="L9" s="3"/>
      <c r="M9" s="26"/>
      <c r="N9" s="4"/>
    </row>
    <row r="10">
      <c r="A10" s="1"/>
      <c r="B10" s="12"/>
      <c r="C10" s="23" t="s">
        <v>13</v>
      </c>
      <c r="D10" s="14"/>
      <c r="E10" s="24">
        <f>160</f>
        <v>160</v>
      </c>
      <c r="F10" s="16"/>
      <c r="G10" s="24">
        <v>0.0</v>
      </c>
      <c r="H10" s="16"/>
      <c r="I10" s="42">
        <f>450+600</f>
        <v>1050</v>
      </c>
      <c r="J10" s="17"/>
      <c r="K10" s="19"/>
      <c r="L10" s="3"/>
      <c r="M10" s="26"/>
      <c r="N10" s="4"/>
    </row>
    <row r="11">
      <c r="A11" s="1"/>
      <c r="B11" s="12"/>
      <c r="C11" s="23"/>
      <c r="D11" s="14"/>
      <c r="E11" s="24"/>
      <c r="F11" s="16"/>
      <c r="G11" s="24"/>
      <c r="H11" s="16"/>
      <c r="I11" s="24"/>
      <c r="J11" s="17"/>
      <c r="K11" s="19">
        <f t="shared" ref="K11:K12" si="1">I11-G11</f>
        <v>0</v>
      </c>
      <c r="L11" s="3"/>
      <c r="M11" s="26"/>
      <c r="N11" s="4"/>
    </row>
    <row r="12">
      <c r="A12" s="1"/>
      <c r="B12" s="12"/>
      <c r="C12" s="28" t="s">
        <v>14</v>
      </c>
      <c r="D12" s="14"/>
      <c r="E12" s="15">
        <f>SUM(E8:E11)</f>
        <v>6320</v>
      </c>
      <c r="F12" s="16"/>
      <c r="G12" s="15">
        <f>SUM(G8:G11)</f>
        <v>5550</v>
      </c>
      <c r="H12" s="16"/>
      <c r="I12" s="15">
        <f>SUM(I8:I11)</f>
        <v>7945</v>
      </c>
      <c r="J12" s="17"/>
      <c r="K12" s="19">
        <f t="shared" si="1"/>
        <v>2395</v>
      </c>
      <c r="L12" s="3"/>
      <c r="M12" s="30">
        <f>SUM(M8:M10)</f>
        <v>7040</v>
      </c>
      <c r="N12" s="4"/>
    </row>
    <row r="13">
      <c r="A13" s="1"/>
      <c r="B13" s="12"/>
      <c r="C13" s="3"/>
      <c r="D13" s="12"/>
      <c r="E13" s="12"/>
      <c r="F13" s="4"/>
      <c r="G13" s="22"/>
      <c r="H13" s="4"/>
      <c r="I13" s="12"/>
      <c r="J13" s="21"/>
      <c r="K13" s="12"/>
      <c r="L13" s="3"/>
      <c r="M13" s="12"/>
      <c r="N13" s="4"/>
    </row>
    <row r="14">
      <c r="A14" s="1"/>
      <c r="B14" s="12" t="s">
        <v>15</v>
      </c>
      <c r="C14" s="23" t="s">
        <v>16</v>
      </c>
      <c r="D14" s="14"/>
      <c r="E14" s="24">
        <v>1360.0</v>
      </c>
      <c r="F14" s="16"/>
      <c r="G14" s="24">
        <v>1825.0</v>
      </c>
      <c r="H14" s="16"/>
      <c r="I14" s="24">
        <f>2768-I17-I18-I19</f>
        <v>2203</v>
      </c>
      <c r="J14" s="1">
        <v>2.0</v>
      </c>
      <c r="K14" s="19">
        <f t="shared" ref="K14:K16" si="2">I14-G14</f>
        <v>378</v>
      </c>
      <c r="L14" s="3"/>
      <c r="M14" s="26">
        <v>2100.0</v>
      </c>
      <c r="N14" s="1"/>
    </row>
    <row r="15">
      <c r="A15" s="1"/>
      <c r="B15" s="12"/>
      <c r="C15" s="31" t="s">
        <v>17</v>
      </c>
      <c r="D15" s="14"/>
      <c r="E15" s="24">
        <v>393.39</v>
      </c>
      <c r="F15" s="16"/>
      <c r="G15" s="24">
        <v>387.26</v>
      </c>
      <c r="H15" s="16"/>
      <c r="I15" s="24">
        <v>472.0</v>
      </c>
      <c r="J15" s="17"/>
      <c r="K15" s="19">
        <f t="shared" si="2"/>
        <v>84.74</v>
      </c>
      <c r="L15" s="3"/>
      <c r="M15" s="26">
        <v>500.0</v>
      </c>
      <c r="N15" s="4" t="s">
        <v>18</v>
      </c>
    </row>
    <row r="16">
      <c r="A16" s="1"/>
      <c r="B16" s="12"/>
      <c r="C16" s="32" t="s">
        <v>19</v>
      </c>
      <c r="D16" s="14"/>
      <c r="E16" s="24">
        <v>212.61</v>
      </c>
      <c r="F16" s="16"/>
      <c r="G16" s="24">
        <v>1515.5</v>
      </c>
      <c r="H16" s="16"/>
      <c r="I16" s="43">
        <v>1552.0</v>
      </c>
      <c r="J16" s="1"/>
      <c r="K16" s="19">
        <f t="shared" si="2"/>
        <v>36.5</v>
      </c>
      <c r="L16" s="3"/>
      <c r="M16" s="26">
        <v>500.0</v>
      </c>
      <c r="N16" s="4">
        <v>3.0</v>
      </c>
    </row>
    <row r="17">
      <c r="A17" s="1"/>
      <c r="B17" s="12"/>
      <c r="C17" s="34" t="s">
        <v>20</v>
      </c>
      <c r="D17" s="14"/>
      <c r="E17" s="24">
        <v>397.0</v>
      </c>
      <c r="F17" s="16"/>
      <c r="G17" s="24">
        <v>0.0</v>
      </c>
      <c r="H17" s="16"/>
      <c r="I17" s="24">
        <v>300.0</v>
      </c>
      <c r="J17" s="17"/>
      <c r="K17" s="19"/>
      <c r="L17" s="3"/>
      <c r="M17" s="26">
        <v>300.0</v>
      </c>
      <c r="N17" s="4"/>
    </row>
    <row r="18">
      <c r="A18" s="1"/>
      <c r="B18" s="12"/>
      <c r="C18" s="23" t="s">
        <v>21</v>
      </c>
      <c r="D18" s="14"/>
      <c r="E18" s="24">
        <f>142+50</f>
        <v>192</v>
      </c>
      <c r="F18" s="16"/>
      <c r="G18" s="24">
        <v>130.25</v>
      </c>
      <c r="H18" s="16"/>
      <c r="I18" s="24">
        <f>20+75+15</f>
        <v>110</v>
      </c>
      <c r="J18" s="17"/>
      <c r="K18" s="19"/>
      <c r="L18" s="3"/>
      <c r="M18" s="26">
        <v>200.0</v>
      </c>
      <c r="N18" s="35"/>
    </row>
    <row r="19">
      <c r="A19" s="1"/>
      <c r="B19" s="12"/>
      <c r="C19" s="23" t="s">
        <v>22</v>
      </c>
      <c r="D19" s="14"/>
      <c r="E19" s="24">
        <v>149.0</v>
      </c>
      <c r="F19" s="16"/>
      <c r="G19" s="24">
        <v>50.0</v>
      </c>
      <c r="H19" s="16"/>
      <c r="I19" s="24">
        <f>85+70</f>
        <v>155</v>
      </c>
      <c r="J19" s="17"/>
      <c r="K19" s="19"/>
      <c r="L19" s="3"/>
      <c r="M19" s="26">
        <v>155.0</v>
      </c>
      <c r="N19" s="4"/>
    </row>
    <row r="20">
      <c r="A20" s="1"/>
      <c r="B20" s="12"/>
      <c r="C20" s="23" t="s">
        <v>23</v>
      </c>
      <c r="D20" s="14"/>
      <c r="E20" s="24">
        <v>2116.92</v>
      </c>
      <c r="F20" s="16"/>
      <c r="G20" s="24">
        <v>3025.72</v>
      </c>
      <c r="H20" s="16"/>
      <c r="I20" s="24">
        <v>2191.0</v>
      </c>
      <c r="J20" s="17"/>
      <c r="K20" s="19">
        <f t="shared" ref="K20:K26" si="3">I20-G20</f>
        <v>-834.72</v>
      </c>
      <c r="L20" s="3"/>
      <c r="M20" s="26">
        <v>2200.0</v>
      </c>
      <c r="N20" s="4"/>
    </row>
    <row r="21" ht="15.75" customHeight="1">
      <c r="A21" s="1"/>
      <c r="B21" s="12"/>
      <c r="C21" s="23" t="s">
        <v>24</v>
      </c>
      <c r="D21" s="14"/>
      <c r="E21" s="24">
        <v>356.0</v>
      </c>
      <c r="F21" s="16"/>
      <c r="G21" s="24">
        <v>356.0</v>
      </c>
      <c r="H21" s="16"/>
      <c r="I21" s="24">
        <v>356.0</v>
      </c>
      <c r="J21" s="17"/>
      <c r="K21" s="19">
        <f t="shared" si="3"/>
        <v>0</v>
      </c>
      <c r="L21" s="3"/>
      <c r="M21" s="26">
        <v>356.0</v>
      </c>
      <c r="N21" s="4"/>
    </row>
    <row r="22" ht="15.75" customHeight="1">
      <c r="A22" s="1"/>
      <c r="B22" s="12"/>
      <c r="C22" s="23" t="s">
        <v>25</v>
      </c>
      <c r="D22" s="14"/>
      <c r="E22" s="24">
        <v>0.0</v>
      </c>
      <c r="F22" s="16"/>
      <c r="G22" s="24">
        <v>46.27</v>
      </c>
      <c r="H22" s="16"/>
      <c r="I22" s="24">
        <v>39.0</v>
      </c>
      <c r="J22" s="17"/>
      <c r="K22" s="19">
        <f t="shared" si="3"/>
        <v>-7.27</v>
      </c>
      <c r="L22" s="3"/>
      <c r="M22" s="26">
        <v>200.0</v>
      </c>
      <c r="N22" s="4"/>
    </row>
    <row r="23" ht="15.75" customHeight="1">
      <c r="A23" s="1"/>
      <c r="B23" s="12"/>
      <c r="C23" s="23" t="s">
        <v>26</v>
      </c>
      <c r="D23" s="14"/>
      <c r="E23" s="24">
        <v>103.94</v>
      </c>
      <c r="F23" s="16"/>
      <c r="G23" s="24">
        <v>149.0</v>
      </c>
      <c r="H23" s="16"/>
      <c r="I23" s="24">
        <v>145.0</v>
      </c>
      <c r="J23" s="17"/>
      <c r="K23" s="19">
        <f t="shared" si="3"/>
        <v>-4</v>
      </c>
      <c r="L23" s="3"/>
      <c r="M23" s="26">
        <v>200.0</v>
      </c>
      <c r="N23" s="1"/>
    </row>
    <row r="24" ht="15.75" customHeight="1">
      <c r="A24" s="1"/>
      <c r="B24" s="3"/>
      <c r="C24" s="23" t="s">
        <v>27</v>
      </c>
      <c r="D24" s="14"/>
      <c r="E24" s="24">
        <v>0.0</v>
      </c>
      <c r="F24" s="16"/>
      <c r="G24" s="24">
        <v>0.0</v>
      </c>
      <c r="H24" s="16"/>
      <c r="I24" s="24">
        <v>0.0</v>
      </c>
      <c r="J24" s="17"/>
      <c r="K24" s="19">
        <f t="shared" si="3"/>
        <v>0</v>
      </c>
      <c r="L24" s="3"/>
      <c r="M24" s="26">
        <v>60.0</v>
      </c>
      <c r="N24" s="4"/>
    </row>
    <row r="25" ht="15.75" customHeight="1">
      <c r="A25" s="1"/>
      <c r="B25" s="12"/>
      <c r="C25" s="23" t="s">
        <v>28</v>
      </c>
      <c r="D25" s="14"/>
      <c r="E25" s="24">
        <v>60.65</v>
      </c>
      <c r="F25" s="16"/>
      <c r="G25" s="24">
        <v>30.28</v>
      </c>
      <c r="H25" s="16"/>
      <c r="I25" s="24">
        <v>68.0</v>
      </c>
      <c r="J25" s="4">
        <v>4.0</v>
      </c>
      <c r="K25" s="19">
        <f t="shared" si="3"/>
        <v>37.72</v>
      </c>
      <c r="L25" s="3"/>
      <c r="M25" s="26">
        <v>35.0</v>
      </c>
      <c r="N25" s="4"/>
    </row>
    <row r="26" ht="15.75" customHeight="1">
      <c r="A26" s="1"/>
      <c r="B26" s="12"/>
      <c r="C26" s="28" t="s">
        <v>29</v>
      </c>
      <c r="D26" s="14"/>
      <c r="E26" s="15">
        <f>SUM(E14:E25)</f>
        <v>5341.51</v>
      </c>
      <c r="F26" s="16"/>
      <c r="G26" s="15">
        <f>SUM(G14:G25)</f>
        <v>7515.28</v>
      </c>
      <c r="H26" s="16"/>
      <c r="I26" s="15">
        <f>SUM(I14:I25)</f>
        <v>7591</v>
      </c>
      <c r="J26" s="17"/>
      <c r="K26" s="19">
        <f t="shared" si="3"/>
        <v>75.72</v>
      </c>
      <c r="L26" s="3"/>
      <c r="M26" s="30">
        <f>SUM(M14:M25)</f>
        <v>6806</v>
      </c>
      <c r="N26" s="4"/>
    </row>
    <row r="27" ht="15.75" customHeight="1">
      <c r="A27" s="1"/>
      <c r="B27" s="3"/>
      <c r="C27" s="3"/>
      <c r="D27" s="3"/>
      <c r="E27" s="3"/>
      <c r="F27" s="4"/>
      <c r="G27" s="22"/>
      <c r="H27" s="4"/>
      <c r="I27" s="3"/>
      <c r="J27" s="17"/>
      <c r="K27" s="33"/>
      <c r="L27" s="3"/>
      <c r="M27" s="3"/>
      <c r="N27" s="4"/>
    </row>
    <row r="28" ht="15.75" customHeight="1">
      <c r="A28" s="1"/>
      <c r="B28" s="36" t="s">
        <v>30</v>
      </c>
      <c r="C28" s="28" t="s">
        <v>31</v>
      </c>
      <c r="D28" s="14"/>
      <c r="E28" s="15">
        <f>SUM(E6+E12-E26)</f>
        <v>5124.49</v>
      </c>
      <c r="F28" s="16"/>
      <c r="G28" s="15">
        <f>SUM(G6+G12-G26)</f>
        <v>3159.21</v>
      </c>
      <c r="H28" s="16"/>
      <c r="I28" s="15">
        <f>SUM(I6+I12-I26)</f>
        <v>3513.21</v>
      </c>
      <c r="J28" s="4">
        <v>5.0</v>
      </c>
      <c r="K28" s="19">
        <f>I28-G28</f>
        <v>354</v>
      </c>
      <c r="L28" s="3"/>
      <c r="M28" s="30">
        <f>SUM(M6+M12-M26)</f>
        <v>3747.21</v>
      </c>
      <c r="N28" s="4"/>
    </row>
    <row r="29" ht="15.75" customHeight="1">
      <c r="A29" s="1"/>
      <c r="B29" s="37" t="s">
        <v>32</v>
      </c>
      <c r="C29" s="3"/>
      <c r="D29" s="3"/>
      <c r="E29" s="3"/>
      <c r="F29" s="4"/>
      <c r="G29" s="4"/>
      <c r="H29" s="4"/>
      <c r="I29" s="3"/>
      <c r="J29" s="3"/>
      <c r="K29" s="3"/>
      <c r="L29" s="3"/>
      <c r="M29" s="3"/>
      <c r="N29" s="4"/>
    </row>
    <row r="30" ht="15.75" customHeight="1">
      <c r="A30" s="1">
        <v>1.0</v>
      </c>
      <c r="B30" s="44" t="s">
        <v>40</v>
      </c>
      <c r="C30" s="3"/>
      <c r="D30" s="1"/>
      <c r="E30" s="45" t="s">
        <v>41</v>
      </c>
      <c r="F30" s="4"/>
      <c r="G30" s="4"/>
      <c r="H30" s="4"/>
      <c r="I30" s="3"/>
      <c r="J30" s="3"/>
      <c r="K30" s="3"/>
      <c r="L30" s="3"/>
      <c r="M30" s="3"/>
      <c r="N30" s="4"/>
    </row>
    <row r="31" ht="15.75" customHeight="1">
      <c r="A31" s="1">
        <v>3.0</v>
      </c>
      <c r="B31" s="41" t="s">
        <v>42</v>
      </c>
      <c r="C31" s="3"/>
      <c r="D31" s="4"/>
      <c r="E31" s="46" t="s">
        <v>43</v>
      </c>
      <c r="F31" s="4"/>
      <c r="G31" s="4"/>
      <c r="H31" s="4"/>
      <c r="I31" s="3"/>
      <c r="J31" s="3"/>
      <c r="K31" s="3"/>
      <c r="L31" s="3"/>
      <c r="M31" s="3"/>
      <c r="N31" s="4"/>
    </row>
    <row r="32" ht="15.75" customHeight="1">
      <c r="A32" s="1">
        <v>4.0</v>
      </c>
      <c r="B32" s="44" t="s">
        <v>44</v>
      </c>
      <c r="C32" s="39"/>
      <c r="D32" s="39"/>
      <c r="E32" s="39"/>
      <c r="F32" s="1"/>
      <c r="G32" s="1"/>
      <c r="H32" s="1"/>
      <c r="I32" s="39"/>
      <c r="J32" s="39"/>
      <c r="K32" s="39"/>
      <c r="L32" s="39"/>
      <c r="M32" s="39"/>
      <c r="N32" s="1"/>
    </row>
    <row r="33" ht="15.75" customHeight="1">
      <c r="A33" s="40"/>
      <c r="F33" s="40"/>
      <c r="G33" s="40"/>
      <c r="H33" s="40"/>
      <c r="N33" s="40"/>
    </row>
    <row r="34" ht="15.75" customHeight="1">
      <c r="A34" s="40"/>
      <c r="F34" s="40"/>
      <c r="G34" s="40"/>
      <c r="H34" s="40"/>
      <c r="N34" s="40"/>
    </row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1:N1"/>
    <mergeCell ref="B2:N2"/>
  </mergeCells>
  <printOptions gridLines="1" horizontalCentered="1"/>
  <pageMargins bottom="0.75" footer="0.0" header="0.0" left="0.7" right="0.7" top="0.75"/>
  <pageSetup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2.71"/>
    <col customWidth="1" min="3" max="3" width="30.29"/>
    <col customWidth="1" min="4" max="4" width="2.29"/>
    <col customWidth="1" min="6" max="6" width="3.0"/>
    <col customWidth="1" min="8" max="8" width="3.43"/>
    <col customWidth="1" min="10" max="10" width="3.86"/>
    <col customWidth="1" min="12" max="12" width="2.57"/>
    <col customWidth="1" min="14" max="14" width="4.71"/>
  </cols>
  <sheetData>
    <row r="1">
      <c r="A1" s="1"/>
      <c r="B1" s="2" t="s">
        <v>0</v>
      </c>
    </row>
    <row r="2">
      <c r="A2" s="1"/>
      <c r="B2" s="2" t="s">
        <v>45</v>
      </c>
    </row>
    <row r="3">
      <c r="A3" s="1"/>
      <c r="B3" s="3"/>
      <c r="C3" s="3"/>
      <c r="D3" s="3"/>
      <c r="E3" s="3"/>
      <c r="F3" s="4"/>
      <c r="G3" s="4"/>
      <c r="H3" s="4"/>
      <c r="I3" s="3"/>
      <c r="J3" s="3"/>
      <c r="K3" s="3"/>
      <c r="L3" s="3"/>
      <c r="M3" s="3"/>
      <c r="N3" s="4"/>
    </row>
    <row r="4">
      <c r="A4" s="1"/>
      <c r="B4" s="5"/>
      <c r="C4" s="5"/>
      <c r="D4" s="5"/>
      <c r="E4" s="6" t="s">
        <v>6</v>
      </c>
      <c r="F4" s="5"/>
      <c r="G4" s="6" t="s">
        <v>38</v>
      </c>
      <c r="H4" s="5"/>
      <c r="I4" s="6" t="s">
        <v>46</v>
      </c>
      <c r="J4" s="7"/>
      <c r="K4" s="9" t="s">
        <v>7</v>
      </c>
      <c r="L4" s="5"/>
      <c r="M4" s="10" t="s">
        <v>47</v>
      </c>
      <c r="N4" s="11"/>
    </row>
    <row r="5">
      <c r="A5" s="1"/>
      <c r="B5" s="3"/>
      <c r="C5" s="3"/>
      <c r="D5" s="3"/>
      <c r="E5" s="3"/>
      <c r="F5" s="4"/>
      <c r="G5" s="3"/>
      <c r="H5" s="4"/>
      <c r="I5" s="3"/>
      <c r="J5" s="4"/>
      <c r="K5" s="3"/>
      <c r="L5" s="3"/>
      <c r="M5" s="3"/>
      <c r="N5" s="4"/>
    </row>
    <row r="6">
      <c r="A6" s="1"/>
      <c r="B6" s="12"/>
      <c r="C6" s="13" t="s">
        <v>9</v>
      </c>
      <c r="D6" s="14"/>
      <c r="E6" s="15">
        <v>5123.25</v>
      </c>
      <c r="F6" s="16"/>
      <c r="G6" s="15">
        <f>E28</f>
        <v>3157.97</v>
      </c>
      <c r="H6" s="1"/>
      <c r="I6" s="15">
        <f>G28</f>
        <v>3511.97</v>
      </c>
      <c r="J6" s="4">
        <v>5.0</v>
      </c>
      <c r="K6" s="19">
        <f>I6-G6</f>
        <v>354</v>
      </c>
      <c r="L6" s="3"/>
      <c r="M6" s="20">
        <f>I28</f>
        <v>3759.22</v>
      </c>
      <c r="N6" s="4"/>
    </row>
    <row r="7">
      <c r="A7" s="1"/>
      <c r="B7" s="12"/>
      <c r="C7" s="3"/>
      <c r="D7" s="12"/>
      <c r="E7" s="3"/>
      <c r="F7" s="4"/>
      <c r="G7" s="22"/>
      <c r="H7" s="4"/>
      <c r="I7" s="3"/>
      <c r="J7" s="21"/>
      <c r="K7" s="3"/>
      <c r="L7" s="3"/>
      <c r="M7" s="3"/>
      <c r="N7" s="4"/>
    </row>
    <row r="8">
      <c r="A8" s="1"/>
      <c r="B8" s="12" t="s">
        <v>10</v>
      </c>
      <c r="C8" s="23" t="s">
        <v>11</v>
      </c>
      <c r="D8" s="14"/>
      <c r="E8" s="24">
        <v>5540.0</v>
      </c>
      <c r="F8" s="16"/>
      <c r="G8" s="24">
        <v>6895.0</v>
      </c>
      <c r="H8" s="1"/>
      <c r="I8" s="42">
        <v>7040.0</v>
      </c>
      <c r="J8" s="1"/>
      <c r="K8" s="19">
        <f t="shared" ref="K8:K12" si="1">I8-G8</f>
        <v>145</v>
      </c>
      <c r="L8" s="3"/>
      <c r="M8" s="26">
        <f>44*160</f>
        <v>7040</v>
      </c>
      <c r="N8" s="1">
        <v>1.0</v>
      </c>
    </row>
    <row r="9">
      <c r="A9" s="1"/>
      <c r="B9" s="12"/>
      <c r="C9" s="23" t="s">
        <v>12</v>
      </c>
      <c r="D9" s="14"/>
      <c r="E9" s="24">
        <v>10.0</v>
      </c>
      <c r="F9" s="16"/>
      <c r="G9" s="42">
        <v>0.0</v>
      </c>
      <c r="H9" s="16"/>
      <c r="I9" s="42">
        <v>10.0</v>
      </c>
      <c r="J9" s="17"/>
      <c r="K9" s="19">
        <f t="shared" si="1"/>
        <v>10</v>
      </c>
      <c r="L9" s="3"/>
      <c r="M9" s="26"/>
      <c r="N9" s="4"/>
    </row>
    <row r="10">
      <c r="A10" s="1"/>
      <c r="B10" s="12"/>
      <c r="C10" s="23" t="s">
        <v>13</v>
      </c>
      <c r="D10" s="14"/>
      <c r="E10" s="24">
        <v>0.0</v>
      </c>
      <c r="F10" s="16"/>
      <c r="G10" s="42">
        <f>450+600</f>
        <v>1050</v>
      </c>
      <c r="H10" s="16"/>
      <c r="I10" s="42">
        <v>190.0</v>
      </c>
      <c r="J10" s="17"/>
      <c r="K10" s="19">
        <f t="shared" si="1"/>
        <v>-860</v>
      </c>
      <c r="L10" s="3"/>
      <c r="M10" s="26"/>
      <c r="N10" s="4"/>
    </row>
    <row r="11">
      <c r="A11" s="1"/>
      <c r="B11" s="12"/>
      <c r="C11" s="23"/>
      <c r="D11" s="14"/>
      <c r="E11" s="24"/>
      <c r="F11" s="16"/>
      <c r="G11" s="24"/>
      <c r="H11" s="16"/>
      <c r="I11" s="24"/>
      <c r="J11" s="17"/>
      <c r="K11" s="19">
        <f t="shared" si="1"/>
        <v>0</v>
      </c>
      <c r="L11" s="3"/>
      <c r="M11" s="26"/>
      <c r="N11" s="4"/>
    </row>
    <row r="12">
      <c r="A12" s="1"/>
      <c r="B12" s="12"/>
      <c r="C12" s="28" t="s">
        <v>14</v>
      </c>
      <c r="D12" s="14"/>
      <c r="E12" s="15">
        <f>SUM(E8:E11)</f>
        <v>5550</v>
      </c>
      <c r="F12" s="16"/>
      <c r="G12" s="15">
        <f>SUM(G8:G11)</f>
        <v>7945</v>
      </c>
      <c r="H12" s="16"/>
      <c r="I12" s="15">
        <f>SUM(I8:I11)</f>
        <v>7240</v>
      </c>
      <c r="J12" s="17"/>
      <c r="K12" s="19">
        <f t="shared" si="1"/>
        <v>-705</v>
      </c>
      <c r="L12" s="3"/>
      <c r="M12" s="30">
        <f>SUM(M8:M10)</f>
        <v>7040</v>
      </c>
      <c r="N12" s="4"/>
    </row>
    <row r="13">
      <c r="A13" s="1"/>
      <c r="B13" s="12"/>
      <c r="C13" s="3"/>
      <c r="D13" s="12"/>
      <c r="E13" s="12"/>
      <c r="F13" s="4"/>
      <c r="G13" s="22"/>
      <c r="H13" s="4"/>
      <c r="I13" s="12"/>
      <c r="J13" s="21"/>
      <c r="K13" s="12"/>
      <c r="L13" s="3"/>
      <c r="M13" s="12"/>
      <c r="N13" s="4"/>
    </row>
    <row r="14">
      <c r="A14" s="1"/>
      <c r="B14" s="12" t="s">
        <v>15</v>
      </c>
      <c r="C14" s="23" t="s">
        <v>16</v>
      </c>
      <c r="D14" s="14"/>
      <c r="E14" s="24">
        <v>1825.0</v>
      </c>
      <c r="F14" s="16"/>
      <c r="G14" s="24">
        <f>2768-G17-G18-G19</f>
        <v>2203</v>
      </c>
      <c r="H14" s="16"/>
      <c r="I14" s="42">
        <v>1802.5</v>
      </c>
      <c r="J14" s="1">
        <v>2.0</v>
      </c>
      <c r="K14" s="19">
        <f t="shared" ref="K14:K16" si="2">I14-G14</f>
        <v>-400.5</v>
      </c>
      <c r="L14" s="3"/>
      <c r="M14" s="26">
        <v>1800.0</v>
      </c>
      <c r="N14" s="1"/>
    </row>
    <row r="15">
      <c r="A15" s="1"/>
      <c r="B15" s="12"/>
      <c r="C15" s="31" t="s">
        <v>17</v>
      </c>
      <c r="D15" s="14"/>
      <c r="E15" s="24">
        <v>387.26</v>
      </c>
      <c r="F15" s="16"/>
      <c r="G15" s="24">
        <v>472.0</v>
      </c>
      <c r="H15" s="16"/>
      <c r="I15" s="42">
        <v>423.36</v>
      </c>
      <c r="J15" s="17"/>
      <c r="K15" s="19">
        <f t="shared" si="2"/>
        <v>-48.64</v>
      </c>
      <c r="L15" s="3"/>
      <c r="M15" s="26">
        <v>425.0</v>
      </c>
      <c r="N15" s="4" t="s">
        <v>18</v>
      </c>
    </row>
    <row r="16">
      <c r="A16" s="1"/>
      <c r="B16" s="12"/>
      <c r="C16" s="32" t="s">
        <v>19</v>
      </c>
      <c r="D16" s="14"/>
      <c r="E16" s="24">
        <v>1515.5</v>
      </c>
      <c r="F16" s="16"/>
      <c r="G16" s="43">
        <v>1552.0</v>
      </c>
      <c r="H16" s="16"/>
      <c r="I16" s="42">
        <v>42.62</v>
      </c>
      <c r="J16" s="1"/>
      <c r="K16" s="19">
        <f t="shared" si="2"/>
        <v>-1509.38</v>
      </c>
      <c r="L16" s="3"/>
      <c r="M16" s="26">
        <v>500.0</v>
      </c>
      <c r="N16" s="4">
        <v>3.0</v>
      </c>
    </row>
    <row r="17">
      <c r="A17" s="1"/>
      <c r="B17" s="12"/>
      <c r="C17" s="34" t="s">
        <v>20</v>
      </c>
      <c r="D17" s="14"/>
      <c r="E17" s="24">
        <v>0.0</v>
      </c>
      <c r="F17" s="16"/>
      <c r="G17" s="24">
        <v>300.0</v>
      </c>
      <c r="H17" s="16"/>
      <c r="I17" s="42">
        <v>225.0</v>
      </c>
      <c r="J17" s="17"/>
      <c r="K17" s="19"/>
      <c r="L17" s="3"/>
      <c r="M17" s="26">
        <v>300.0</v>
      </c>
      <c r="N17" s="4"/>
    </row>
    <row r="18">
      <c r="A18" s="1"/>
      <c r="B18" s="12"/>
      <c r="C18" s="23" t="s">
        <v>21</v>
      </c>
      <c r="D18" s="14"/>
      <c r="E18" s="24">
        <v>130.25</v>
      </c>
      <c r="F18" s="16"/>
      <c r="G18" s="24">
        <f>20+75+15</f>
        <v>110</v>
      </c>
      <c r="H18" s="16"/>
      <c r="I18" s="42">
        <v>454.0</v>
      </c>
      <c r="J18" s="17"/>
      <c r="K18" s="19">
        <f>I18-G18</f>
        <v>344</v>
      </c>
      <c r="L18" s="3"/>
      <c r="M18" s="26">
        <v>500.0</v>
      </c>
      <c r="N18" s="35">
        <v>6.0</v>
      </c>
    </row>
    <row r="19">
      <c r="A19" s="1"/>
      <c r="B19" s="12"/>
      <c r="C19" s="23" t="s">
        <v>22</v>
      </c>
      <c r="D19" s="14"/>
      <c r="E19" s="24">
        <v>50.0</v>
      </c>
      <c r="F19" s="16"/>
      <c r="G19" s="24">
        <f>85+70</f>
        <v>155</v>
      </c>
      <c r="H19" s="16"/>
      <c r="I19" s="42">
        <v>140.0</v>
      </c>
      <c r="J19" s="17"/>
      <c r="K19" s="19"/>
      <c r="L19" s="3"/>
      <c r="M19" s="26">
        <v>140.0</v>
      </c>
      <c r="N19" s="4"/>
    </row>
    <row r="20">
      <c r="A20" s="1"/>
      <c r="B20" s="12"/>
      <c r="C20" s="23" t="s">
        <v>48</v>
      </c>
      <c r="D20" s="14"/>
      <c r="E20" s="24">
        <v>3025.72</v>
      </c>
      <c r="F20" s="16"/>
      <c r="G20" s="24">
        <v>2191.0</v>
      </c>
      <c r="H20" s="16"/>
      <c r="I20" s="42">
        <v>3497.93</v>
      </c>
      <c r="J20" s="17"/>
      <c r="K20" s="19">
        <f t="shared" ref="K20:K26" si="3">I20-G20</f>
        <v>1306.93</v>
      </c>
      <c r="L20" s="3"/>
      <c r="M20" s="26">
        <v>3500.0</v>
      </c>
      <c r="N20" s="4"/>
    </row>
    <row r="21" ht="15.75" customHeight="1">
      <c r="A21" s="1"/>
      <c r="B21" s="12"/>
      <c r="C21" s="23" t="s">
        <v>24</v>
      </c>
      <c r="D21" s="14"/>
      <c r="E21" s="24">
        <v>356.0</v>
      </c>
      <c r="F21" s="16"/>
      <c r="G21" s="24">
        <v>356.0</v>
      </c>
      <c r="H21" s="16"/>
      <c r="I21" s="42">
        <v>356.0</v>
      </c>
      <c r="J21" s="17"/>
      <c r="K21" s="19">
        <f t="shared" si="3"/>
        <v>0</v>
      </c>
      <c r="L21" s="3"/>
      <c r="M21" s="26">
        <v>356.0</v>
      </c>
      <c r="N21" s="4"/>
    </row>
    <row r="22" ht="15.75" customHeight="1">
      <c r="A22" s="1"/>
      <c r="B22" s="12"/>
      <c r="C22" s="23" t="s">
        <v>25</v>
      </c>
      <c r="D22" s="14"/>
      <c r="E22" s="24">
        <v>46.27</v>
      </c>
      <c r="F22" s="16"/>
      <c r="G22" s="24">
        <v>39.0</v>
      </c>
      <c r="H22" s="16"/>
      <c r="I22" s="42">
        <v>40.0</v>
      </c>
      <c r="J22" s="17"/>
      <c r="K22" s="19">
        <f t="shared" si="3"/>
        <v>1</v>
      </c>
      <c r="L22" s="3"/>
      <c r="M22" s="26">
        <v>100.0</v>
      </c>
      <c r="N22" s="4"/>
    </row>
    <row r="23" ht="15.75" customHeight="1">
      <c r="A23" s="1"/>
      <c r="B23" s="12"/>
      <c r="C23" s="23" t="s">
        <v>26</v>
      </c>
      <c r="D23" s="14"/>
      <c r="E23" s="24">
        <v>149.0</v>
      </c>
      <c r="F23" s="16"/>
      <c r="G23" s="24">
        <v>145.0</v>
      </c>
      <c r="H23" s="16"/>
      <c r="I23" s="42">
        <v>0.0</v>
      </c>
      <c r="J23" s="17"/>
      <c r="K23" s="19">
        <f t="shared" si="3"/>
        <v>-145</v>
      </c>
      <c r="L23" s="3"/>
      <c r="M23" s="26">
        <v>100.0</v>
      </c>
      <c r="N23" s="1"/>
    </row>
    <row r="24" ht="15.75" customHeight="1">
      <c r="A24" s="1"/>
      <c r="B24" s="3"/>
      <c r="C24" s="23" t="s">
        <v>27</v>
      </c>
      <c r="D24" s="14"/>
      <c r="E24" s="24">
        <v>0.0</v>
      </c>
      <c r="F24" s="16"/>
      <c r="G24" s="24">
        <v>0.0</v>
      </c>
      <c r="H24" s="16"/>
      <c r="I24" s="24">
        <v>0.0</v>
      </c>
      <c r="J24" s="17"/>
      <c r="K24" s="19">
        <f t="shared" si="3"/>
        <v>0</v>
      </c>
      <c r="L24" s="3"/>
      <c r="M24" s="26">
        <v>60.0</v>
      </c>
      <c r="N24" s="4"/>
    </row>
    <row r="25" ht="15.75" customHeight="1">
      <c r="A25" s="1"/>
      <c r="B25" s="12"/>
      <c r="C25" s="23" t="s">
        <v>49</v>
      </c>
      <c r="D25" s="14"/>
      <c r="E25" s="24">
        <v>30.28</v>
      </c>
      <c r="F25" s="16"/>
      <c r="G25" s="24">
        <v>68.0</v>
      </c>
      <c r="H25" s="16"/>
      <c r="I25" s="42">
        <v>11.34</v>
      </c>
      <c r="J25" s="4">
        <v>4.0</v>
      </c>
      <c r="K25" s="19">
        <f t="shared" si="3"/>
        <v>-56.66</v>
      </c>
      <c r="L25" s="3"/>
      <c r="M25" s="26">
        <v>35.0</v>
      </c>
      <c r="N25" s="4"/>
    </row>
    <row r="26" ht="15.75" customHeight="1">
      <c r="A26" s="1"/>
      <c r="B26" s="12"/>
      <c r="C26" s="28" t="s">
        <v>29</v>
      </c>
      <c r="D26" s="14"/>
      <c r="E26" s="15">
        <f>SUM(E14:E25)</f>
        <v>7515.28</v>
      </c>
      <c r="F26" s="16"/>
      <c r="G26" s="15">
        <f>SUM(G14:G25)</f>
        <v>7591</v>
      </c>
      <c r="H26" s="16"/>
      <c r="I26" s="15">
        <f>SUM(I14:I25)</f>
        <v>6992.75</v>
      </c>
      <c r="J26" s="17"/>
      <c r="K26" s="19">
        <f t="shared" si="3"/>
        <v>-598.25</v>
      </c>
      <c r="L26" s="3"/>
      <c r="M26" s="30">
        <f>SUM(M14:M25)</f>
        <v>7816</v>
      </c>
      <c r="N26" s="4"/>
    </row>
    <row r="27" ht="15.75" customHeight="1">
      <c r="A27" s="1"/>
      <c r="B27" s="3"/>
      <c r="C27" s="3"/>
      <c r="D27" s="3"/>
      <c r="E27" s="3"/>
      <c r="F27" s="4"/>
      <c r="G27" s="22"/>
      <c r="H27" s="4"/>
      <c r="I27" s="3"/>
      <c r="J27" s="17"/>
      <c r="K27" s="33"/>
      <c r="L27" s="3"/>
      <c r="M27" s="3"/>
      <c r="N27" s="4"/>
    </row>
    <row r="28" ht="15.75" customHeight="1">
      <c r="A28" s="1"/>
      <c r="B28" s="36" t="s">
        <v>30</v>
      </c>
      <c r="C28" s="28" t="s">
        <v>31</v>
      </c>
      <c r="D28" s="14"/>
      <c r="E28" s="15">
        <f>SUM(E6+E12-E26)</f>
        <v>3157.97</v>
      </c>
      <c r="F28" s="16"/>
      <c r="G28" s="15">
        <f>SUM(G6+G12-G26)</f>
        <v>3511.97</v>
      </c>
      <c r="H28" s="16"/>
      <c r="I28" s="15">
        <f>SUM(I6+I12-I26)</f>
        <v>3759.22</v>
      </c>
      <c r="J28" s="4">
        <v>7.0</v>
      </c>
      <c r="K28" s="19">
        <f>I28-G28</f>
        <v>247.25</v>
      </c>
      <c r="L28" s="3"/>
      <c r="M28" s="30">
        <f>SUM(M6+M12-M26)</f>
        <v>2983.22</v>
      </c>
      <c r="N28" s="4"/>
    </row>
    <row r="29" ht="15.75" customHeight="1">
      <c r="A29" s="1"/>
      <c r="B29" s="37" t="s">
        <v>32</v>
      </c>
      <c r="C29" s="3"/>
      <c r="D29" s="3"/>
      <c r="E29" s="3"/>
      <c r="F29" s="4"/>
      <c r="G29" s="4"/>
      <c r="H29" s="4"/>
      <c r="I29" s="3"/>
      <c r="J29" s="3"/>
      <c r="K29" s="3"/>
      <c r="L29" s="3"/>
      <c r="M29" s="3"/>
      <c r="N29" s="4"/>
    </row>
    <row r="30" ht="15.75" customHeight="1">
      <c r="A30" s="40">
        <v>1.0</v>
      </c>
      <c r="B30" s="44" t="s">
        <v>50</v>
      </c>
      <c r="C30" s="3"/>
      <c r="D30" s="1"/>
      <c r="E30" s="45" t="s">
        <v>51</v>
      </c>
      <c r="F30" s="4"/>
      <c r="G30" s="4"/>
      <c r="H30" s="4"/>
      <c r="I30" s="3"/>
      <c r="J30" s="3"/>
      <c r="K30" s="3"/>
      <c r="L30" s="3"/>
      <c r="M30" s="3"/>
      <c r="N30" s="4"/>
    </row>
    <row r="31" ht="15.75" customHeight="1">
      <c r="A31" s="40">
        <v>3.0</v>
      </c>
      <c r="B31" s="41" t="s">
        <v>52</v>
      </c>
      <c r="C31" s="3"/>
      <c r="D31" s="4"/>
      <c r="E31" s="46" t="s">
        <v>53</v>
      </c>
      <c r="F31" s="4"/>
      <c r="G31" s="4"/>
      <c r="H31" s="4"/>
      <c r="I31" s="3"/>
      <c r="J31" s="3"/>
      <c r="K31" s="3"/>
      <c r="L31" s="3"/>
      <c r="M31" s="3"/>
      <c r="N31" s="4"/>
    </row>
    <row r="32" ht="15.75" customHeight="1">
      <c r="A32" s="40">
        <v>4.0</v>
      </c>
      <c r="B32" s="44" t="s">
        <v>54</v>
      </c>
      <c r="C32" s="39"/>
      <c r="D32" s="39"/>
      <c r="E32" s="46" t="s">
        <v>55</v>
      </c>
      <c r="F32" s="1"/>
      <c r="G32" s="1"/>
      <c r="H32" s="1"/>
      <c r="I32" s="39"/>
      <c r="J32" s="39"/>
      <c r="K32" s="39"/>
      <c r="L32" s="39"/>
      <c r="M32" s="39"/>
      <c r="N32" s="1"/>
    </row>
    <row r="33" ht="15.75" customHeight="1">
      <c r="A33" s="40">
        <v>7.0</v>
      </c>
      <c r="B33" s="41" t="s">
        <v>56</v>
      </c>
      <c r="E33" s="45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1:N1"/>
    <mergeCell ref="B2:N2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12.71"/>
    <col customWidth="1" min="3" max="3" width="30.29"/>
    <col customWidth="1" min="4" max="4" width="2.29"/>
    <col customWidth="1" min="6" max="6" width="3.0"/>
    <col customWidth="1" min="8" max="8" width="3.43"/>
    <col customWidth="1" min="10" max="10" width="3.86"/>
    <col customWidth="1" min="12" max="12" width="2.57"/>
    <col customWidth="1" min="14" max="14" width="4.71"/>
  </cols>
  <sheetData>
    <row r="1">
      <c r="A1" s="2"/>
      <c r="B1" s="2" t="s">
        <v>0</v>
      </c>
    </row>
    <row r="2">
      <c r="A2" s="2"/>
      <c r="B2" s="2" t="s">
        <v>57</v>
      </c>
    </row>
    <row r="3">
      <c r="A3" s="3"/>
      <c r="B3" s="3"/>
      <c r="C3" s="3"/>
      <c r="D3" s="3"/>
      <c r="E3" s="3"/>
      <c r="F3" s="4"/>
      <c r="G3" s="4"/>
      <c r="H3" s="4"/>
      <c r="I3" s="3"/>
      <c r="J3" s="3"/>
      <c r="K3" s="3"/>
      <c r="L3" s="3"/>
      <c r="M3" s="3"/>
      <c r="N3" s="4"/>
    </row>
    <row r="4">
      <c r="A4" s="5"/>
      <c r="B4" s="5"/>
      <c r="C4" s="5"/>
      <c r="D4" s="5"/>
      <c r="E4" s="6" t="s">
        <v>38</v>
      </c>
      <c r="F4" s="5"/>
      <c r="G4" s="6" t="s">
        <v>46</v>
      </c>
      <c r="H4" s="5"/>
      <c r="I4" s="6" t="s">
        <v>58</v>
      </c>
      <c r="J4" s="7"/>
      <c r="K4" s="9" t="s">
        <v>7</v>
      </c>
      <c r="L4" s="5"/>
      <c r="M4" s="10" t="s">
        <v>59</v>
      </c>
      <c r="N4" s="11"/>
    </row>
    <row r="5">
      <c r="A5" s="3"/>
      <c r="B5" s="3"/>
      <c r="C5" s="3"/>
      <c r="D5" s="3"/>
      <c r="E5" s="3"/>
      <c r="F5" s="4"/>
      <c r="G5" s="3"/>
      <c r="H5" s="4"/>
      <c r="I5" s="3"/>
      <c r="J5" s="4"/>
      <c r="K5" s="3"/>
      <c r="L5" s="3"/>
      <c r="M5" s="3"/>
      <c r="N5" s="4"/>
    </row>
    <row r="6">
      <c r="A6" s="12"/>
      <c r="B6" s="12"/>
      <c r="C6" s="13" t="s">
        <v>9</v>
      </c>
      <c r="D6" s="14"/>
      <c r="E6" s="15">
        <v>3158.0</v>
      </c>
      <c r="F6" s="16"/>
      <c r="G6" s="15">
        <f>E28</f>
        <v>3512</v>
      </c>
      <c r="H6" s="1"/>
      <c r="I6" s="15">
        <f>G28</f>
        <v>3759.25</v>
      </c>
      <c r="J6" s="4">
        <v>5.0</v>
      </c>
      <c r="K6" s="19">
        <f>I6-G6</f>
        <v>247.25</v>
      </c>
      <c r="L6" s="3"/>
      <c r="M6" s="20">
        <f>I28</f>
        <v>2491.85</v>
      </c>
      <c r="N6" s="4"/>
    </row>
    <row r="7">
      <c r="A7" s="12"/>
      <c r="B7" s="12"/>
      <c r="C7" s="3"/>
      <c r="D7" s="12"/>
      <c r="E7" s="3"/>
      <c r="F7" s="4"/>
      <c r="G7" s="22"/>
      <c r="H7" s="4"/>
      <c r="I7" s="3"/>
      <c r="J7" s="21"/>
      <c r="K7" s="3"/>
      <c r="L7" s="3"/>
      <c r="M7" s="3"/>
      <c r="N7" s="4"/>
    </row>
    <row r="8">
      <c r="A8" s="12"/>
      <c r="B8" s="12" t="s">
        <v>10</v>
      </c>
      <c r="C8" s="23" t="s">
        <v>11</v>
      </c>
      <c r="D8" s="14"/>
      <c r="E8" s="24">
        <v>6895.0</v>
      </c>
      <c r="F8" s="16"/>
      <c r="G8" s="42">
        <v>7040.0</v>
      </c>
      <c r="H8" s="1"/>
      <c r="I8" s="42">
        <v>6970.0</v>
      </c>
      <c r="J8" s="1"/>
      <c r="K8" s="19">
        <f t="shared" ref="K8:K12" si="1">I8-G8</f>
        <v>-70</v>
      </c>
      <c r="L8" s="3"/>
      <c r="M8" s="26">
        <f>44*200</f>
        <v>8800</v>
      </c>
      <c r="N8" s="1">
        <v>1.0</v>
      </c>
    </row>
    <row r="9">
      <c r="A9" s="12"/>
      <c r="B9" s="12"/>
      <c r="C9" s="23" t="s">
        <v>12</v>
      </c>
      <c r="D9" s="14"/>
      <c r="E9" s="42">
        <v>0.0</v>
      </c>
      <c r="F9" s="16"/>
      <c r="G9" s="42">
        <v>10.0</v>
      </c>
      <c r="H9" s="16"/>
      <c r="I9" s="42"/>
      <c r="J9" s="17"/>
      <c r="K9" s="19">
        <f t="shared" si="1"/>
        <v>-10</v>
      </c>
      <c r="L9" s="3"/>
      <c r="M9" s="26"/>
      <c r="N9" s="4"/>
    </row>
    <row r="10">
      <c r="A10" s="12"/>
      <c r="B10" s="12"/>
      <c r="C10" s="23" t="s">
        <v>13</v>
      </c>
      <c r="D10" s="14"/>
      <c r="E10" s="42">
        <f>450+600</f>
        <v>1050</v>
      </c>
      <c r="F10" s="16"/>
      <c r="G10" s="42">
        <v>190.0</v>
      </c>
      <c r="H10" s="16"/>
      <c r="I10" s="42"/>
      <c r="J10" s="17"/>
      <c r="K10" s="19">
        <f t="shared" si="1"/>
        <v>-190</v>
      </c>
      <c r="L10" s="3"/>
      <c r="M10" s="26"/>
      <c r="N10" s="4"/>
    </row>
    <row r="11">
      <c r="A11" s="12"/>
      <c r="B11" s="12"/>
      <c r="C11" s="23"/>
      <c r="D11" s="14"/>
      <c r="E11" s="24"/>
      <c r="F11" s="16"/>
      <c r="G11" s="24"/>
      <c r="H11" s="16"/>
      <c r="I11" s="24"/>
      <c r="J11" s="17"/>
      <c r="K11" s="19">
        <f t="shared" si="1"/>
        <v>0</v>
      </c>
      <c r="L11" s="3"/>
      <c r="M11" s="26"/>
      <c r="N11" s="4"/>
    </row>
    <row r="12">
      <c r="A12" s="12"/>
      <c r="B12" s="12"/>
      <c r="C12" s="28" t="s">
        <v>14</v>
      </c>
      <c r="D12" s="14"/>
      <c r="E12" s="15">
        <f>SUM(E8:E11)</f>
        <v>7945</v>
      </c>
      <c r="F12" s="16"/>
      <c r="G12" s="15">
        <f>SUM(G8:G11)</f>
        <v>7240</v>
      </c>
      <c r="H12" s="16"/>
      <c r="I12" s="15">
        <f>SUM(I8:I11)</f>
        <v>6970</v>
      </c>
      <c r="J12" s="17"/>
      <c r="K12" s="19">
        <f t="shared" si="1"/>
        <v>-270</v>
      </c>
      <c r="L12" s="3"/>
      <c r="M12" s="30">
        <f>SUM(M8:M10)</f>
        <v>8800</v>
      </c>
      <c r="N12" s="4"/>
    </row>
    <row r="13">
      <c r="A13" s="12"/>
      <c r="B13" s="12"/>
      <c r="C13" s="3"/>
      <c r="D13" s="12"/>
      <c r="E13" s="22"/>
      <c r="F13" s="4"/>
      <c r="G13" s="12"/>
      <c r="H13" s="4"/>
      <c r="I13" s="12"/>
      <c r="J13" s="21"/>
      <c r="K13" s="12"/>
      <c r="L13" s="3"/>
      <c r="M13" s="12"/>
      <c r="N13" s="4"/>
    </row>
    <row r="14">
      <c r="A14" s="12"/>
      <c r="B14" s="12" t="s">
        <v>15</v>
      </c>
      <c r="C14" s="23" t="s">
        <v>16</v>
      </c>
      <c r="D14" s="14"/>
      <c r="E14" s="24">
        <f>2768-E17-E18-E19</f>
        <v>2203</v>
      </c>
      <c r="F14" s="16"/>
      <c r="G14" s="42">
        <v>1802.5</v>
      </c>
      <c r="H14" s="16"/>
      <c r="I14" s="42">
        <f>85+340+425+340+425</f>
        <v>1615</v>
      </c>
      <c r="J14" s="1">
        <v>2.0</v>
      </c>
      <c r="K14" s="19">
        <f t="shared" ref="K14:K26" si="2">I14-G14</f>
        <v>-187.5</v>
      </c>
      <c r="L14" s="3"/>
      <c r="M14" s="26">
        <f>2200</f>
        <v>2200</v>
      </c>
      <c r="N14" s="1"/>
    </row>
    <row r="15">
      <c r="A15" s="12"/>
      <c r="B15" s="12"/>
      <c r="C15" s="31" t="s">
        <v>17</v>
      </c>
      <c r="D15" s="14"/>
      <c r="E15" s="24">
        <v>472.0</v>
      </c>
      <c r="F15" s="16"/>
      <c r="G15" s="42">
        <v>423.36</v>
      </c>
      <c r="H15" s="16"/>
      <c r="I15" s="42">
        <v>947.0</v>
      </c>
      <c r="J15" s="4">
        <v>3.0</v>
      </c>
      <c r="K15" s="19">
        <f t="shared" si="2"/>
        <v>523.64</v>
      </c>
      <c r="L15" s="3"/>
      <c r="M15" s="26">
        <v>425.0</v>
      </c>
      <c r="N15" s="4" t="s">
        <v>18</v>
      </c>
    </row>
    <row r="16">
      <c r="A16" s="12"/>
      <c r="B16" s="12"/>
      <c r="C16" s="32" t="s">
        <v>19</v>
      </c>
      <c r="D16" s="14"/>
      <c r="E16" s="43">
        <v>1552.0</v>
      </c>
      <c r="F16" s="16"/>
      <c r="G16" s="42">
        <v>42.62</v>
      </c>
      <c r="H16" s="16"/>
      <c r="I16" s="42">
        <v>835.1</v>
      </c>
      <c r="J16" s="1"/>
      <c r="K16" s="19">
        <f t="shared" si="2"/>
        <v>792.48</v>
      </c>
      <c r="L16" s="3"/>
      <c r="M16" s="26">
        <v>1800.0</v>
      </c>
      <c r="N16" s="47" t="s">
        <v>60</v>
      </c>
    </row>
    <row r="17">
      <c r="A17" s="12"/>
      <c r="B17" s="12"/>
      <c r="C17" s="34" t="s">
        <v>20</v>
      </c>
      <c r="D17" s="14"/>
      <c r="E17" s="24">
        <v>300.0</v>
      </c>
      <c r="F17" s="16"/>
      <c r="G17" s="42">
        <v>225.0</v>
      </c>
      <c r="H17" s="16"/>
      <c r="I17" s="42">
        <f>180+240</f>
        <v>420</v>
      </c>
      <c r="J17" s="17"/>
      <c r="K17" s="19">
        <f t="shared" si="2"/>
        <v>195</v>
      </c>
      <c r="L17" s="3"/>
      <c r="M17" s="26">
        <v>300.0</v>
      </c>
      <c r="N17" s="47"/>
    </row>
    <row r="18">
      <c r="A18" s="12"/>
      <c r="B18" s="12"/>
      <c r="C18" s="23" t="s">
        <v>21</v>
      </c>
      <c r="D18" s="14"/>
      <c r="E18" s="24">
        <f>20+75+15</f>
        <v>110</v>
      </c>
      <c r="F18" s="16"/>
      <c r="G18" s="42">
        <v>454.0</v>
      </c>
      <c r="H18" s="16"/>
      <c r="I18" s="42">
        <v>55.0</v>
      </c>
      <c r="J18" s="17"/>
      <c r="K18" s="19">
        <f t="shared" si="2"/>
        <v>-399</v>
      </c>
      <c r="L18" s="3"/>
      <c r="M18" s="26">
        <v>500.0</v>
      </c>
      <c r="N18" s="35"/>
    </row>
    <row r="19">
      <c r="A19" s="12"/>
      <c r="B19" s="12"/>
      <c r="C19" s="23" t="s">
        <v>22</v>
      </c>
      <c r="D19" s="14"/>
      <c r="E19" s="24">
        <f>85+70</f>
        <v>155</v>
      </c>
      <c r="F19" s="16"/>
      <c r="G19" s="42">
        <v>140.0</v>
      </c>
      <c r="H19" s="16"/>
      <c r="I19" s="42">
        <f>85+95</f>
        <v>180</v>
      </c>
      <c r="J19" s="17"/>
      <c r="K19" s="19">
        <f t="shared" si="2"/>
        <v>40</v>
      </c>
      <c r="L19" s="3"/>
      <c r="M19" s="26">
        <v>140.0</v>
      </c>
      <c r="N19" s="4"/>
    </row>
    <row r="20">
      <c r="A20" s="12"/>
      <c r="B20" s="12"/>
      <c r="C20" s="23" t="s">
        <v>48</v>
      </c>
      <c r="D20" s="14"/>
      <c r="E20" s="24">
        <v>2191.0</v>
      </c>
      <c r="F20" s="16"/>
      <c r="G20" s="42">
        <v>3497.93</v>
      </c>
      <c r="H20" s="16"/>
      <c r="I20" s="42">
        <v>3661.9</v>
      </c>
      <c r="J20" s="17"/>
      <c r="K20" s="19">
        <f t="shared" si="2"/>
        <v>163.97</v>
      </c>
      <c r="L20" s="3"/>
      <c r="M20" s="26">
        <v>3500.0</v>
      </c>
      <c r="N20" s="4"/>
    </row>
    <row r="21" ht="15.75" customHeight="1">
      <c r="A21" s="12"/>
      <c r="B21" s="12"/>
      <c r="C21" s="23" t="s">
        <v>24</v>
      </c>
      <c r="D21" s="14"/>
      <c r="E21" s="24">
        <v>356.0</v>
      </c>
      <c r="F21" s="16"/>
      <c r="G21" s="42">
        <v>356.0</v>
      </c>
      <c r="H21" s="16"/>
      <c r="I21" s="42">
        <v>356.0</v>
      </c>
      <c r="J21" s="17"/>
      <c r="K21" s="19">
        <f t="shared" si="2"/>
        <v>0</v>
      </c>
      <c r="L21" s="3"/>
      <c r="M21" s="26">
        <v>356.0</v>
      </c>
      <c r="N21" s="4"/>
    </row>
    <row r="22" ht="15.75" customHeight="1">
      <c r="A22" s="12"/>
      <c r="B22" s="12"/>
      <c r="C22" s="23" t="s">
        <v>25</v>
      </c>
      <c r="D22" s="14"/>
      <c r="E22" s="24">
        <v>39.0</v>
      </c>
      <c r="F22" s="16"/>
      <c r="G22" s="42">
        <v>40.0</v>
      </c>
      <c r="H22" s="16"/>
      <c r="I22" s="42">
        <v>0.0</v>
      </c>
      <c r="J22" s="17"/>
      <c r="K22" s="19">
        <f t="shared" si="2"/>
        <v>-40</v>
      </c>
      <c r="L22" s="3"/>
      <c r="M22" s="26">
        <v>100.0</v>
      </c>
      <c r="N22" s="4"/>
    </row>
    <row r="23" ht="15.75" customHeight="1">
      <c r="A23" s="12"/>
      <c r="B23" s="12"/>
      <c r="C23" s="23" t="s">
        <v>26</v>
      </c>
      <c r="D23" s="14"/>
      <c r="E23" s="24">
        <v>145.0</v>
      </c>
      <c r="F23" s="16"/>
      <c r="G23" s="42">
        <v>0.0</v>
      </c>
      <c r="H23" s="16"/>
      <c r="I23" s="42">
        <v>117.8</v>
      </c>
      <c r="J23" s="4">
        <v>4.0</v>
      </c>
      <c r="K23" s="19">
        <f t="shared" si="2"/>
        <v>117.8</v>
      </c>
      <c r="L23" s="3"/>
      <c r="M23" s="26">
        <v>100.0</v>
      </c>
      <c r="N23" s="1"/>
    </row>
    <row r="24" ht="15.75" customHeight="1">
      <c r="A24" s="3"/>
      <c r="B24" s="3"/>
      <c r="C24" s="23" t="s">
        <v>27</v>
      </c>
      <c r="D24" s="14"/>
      <c r="E24" s="24">
        <v>0.0</v>
      </c>
      <c r="F24" s="16"/>
      <c r="G24" s="24">
        <v>0.0</v>
      </c>
      <c r="H24" s="16"/>
      <c r="I24" s="24">
        <v>0.0</v>
      </c>
      <c r="J24" s="17"/>
      <c r="K24" s="19">
        <f t="shared" si="2"/>
        <v>0</v>
      </c>
      <c r="L24" s="3"/>
      <c r="M24" s="26">
        <v>0.0</v>
      </c>
      <c r="N24" s="4"/>
    </row>
    <row r="25" ht="15.75" customHeight="1">
      <c r="A25" s="12"/>
      <c r="B25" s="12"/>
      <c r="C25" s="23" t="s">
        <v>49</v>
      </c>
      <c r="D25" s="14"/>
      <c r="E25" s="24">
        <v>68.0</v>
      </c>
      <c r="F25" s="16"/>
      <c r="G25" s="42">
        <v>11.34</v>
      </c>
      <c r="H25" s="16"/>
      <c r="I25" s="42">
        <v>49.6</v>
      </c>
      <c r="J25" s="4">
        <v>5.0</v>
      </c>
      <c r="K25" s="19">
        <f t="shared" si="2"/>
        <v>38.26</v>
      </c>
      <c r="L25" s="3"/>
      <c r="M25" s="26">
        <v>50.0</v>
      </c>
      <c r="N25" s="4"/>
    </row>
    <row r="26" ht="15.75" customHeight="1">
      <c r="A26" s="12"/>
      <c r="B26" s="12"/>
      <c r="C26" s="28" t="s">
        <v>29</v>
      </c>
      <c r="D26" s="14"/>
      <c r="E26" s="15">
        <f>SUM(E14:E25)</f>
        <v>7591</v>
      </c>
      <c r="F26" s="16"/>
      <c r="G26" s="15">
        <f>SUM(G14:G25)</f>
        <v>6992.75</v>
      </c>
      <c r="H26" s="16"/>
      <c r="I26" s="15">
        <f>SUM(I14:I25)</f>
        <v>8237.4</v>
      </c>
      <c r="J26" s="17"/>
      <c r="K26" s="19">
        <f t="shared" si="2"/>
        <v>1244.65</v>
      </c>
      <c r="L26" s="3"/>
      <c r="M26" s="30">
        <f>SUM(M14:M25)</f>
        <v>9471</v>
      </c>
      <c r="N26" s="4"/>
    </row>
    <row r="27" ht="15.75" customHeight="1">
      <c r="A27" s="3"/>
      <c r="B27" s="3"/>
      <c r="C27" s="3"/>
      <c r="D27" s="3"/>
      <c r="E27" s="22"/>
      <c r="F27" s="4"/>
      <c r="G27" s="3"/>
      <c r="H27" s="4"/>
      <c r="I27" s="3"/>
      <c r="J27" s="17"/>
      <c r="K27" s="33"/>
      <c r="L27" s="3"/>
      <c r="M27" s="3"/>
      <c r="N27" s="4"/>
    </row>
    <row r="28" ht="15.75" customHeight="1">
      <c r="A28" s="36"/>
      <c r="B28" s="36" t="s">
        <v>30</v>
      </c>
      <c r="C28" s="28" t="s">
        <v>31</v>
      </c>
      <c r="D28" s="14"/>
      <c r="E28" s="15">
        <f>SUM(E6+E12-E26)</f>
        <v>3512</v>
      </c>
      <c r="F28" s="16"/>
      <c r="G28" s="15">
        <f>SUM(G6+G12-G26)</f>
        <v>3759.25</v>
      </c>
      <c r="H28" s="16"/>
      <c r="I28" s="15">
        <f>SUM(I6+I12-I26)</f>
        <v>2491.85</v>
      </c>
      <c r="J28" s="4">
        <v>6.0</v>
      </c>
      <c r="K28" s="19">
        <f>I28-G28</f>
        <v>-1267.4</v>
      </c>
      <c r="L28" s="3"/>
      <c r="M28" s="30">
        <f>SUM(M6+M12-M26)</f>
        <v>1820.85</v>
      </c>
      <c r="N28" s="4"/>
    </row>
    <row r="29" ht="15.75" customHeight="1">
      <c r="A29" s="37"/>
      <c r="B29" s="37" t="s">
        <v>32</v>
      </c>
      <c r="C29" s="3"/>
      <c r="D29" s="3"/>
      <c r="E29" s="3"/>
      <c r="F29" s="4"/>
      <c r="G29" s="4"/>
      <c r="H29" s="4"/>
      <c r="I29" s="3"/>
      <c r="J29" s="3"/>
      <c r="K29" s="3"/>
      <c r="L29" s="3"/>
      <c r="M29" s="3"/>
      <c r="N29" s="4"/>
    </row>
    <row r="30" ht="15.75" customHeight="1">
      <c r="A30" s="44">
        <v>1.0</v>
      </c>
      <c r="B30" s="44" t="s">
        <v>40</v>
      </c>
      <c r="C30" s="3"/>
      <c r="D30" s="1">
        <v>2.0</v>
      </c>
      <c r="E30" s="44" t="s">
        <v>61</v>
      </c>
      <c r="F30" s="4"/>
      <c r="G30" s="4"/>
      <c r="H30" s="4"/>
      <c r="I30" s="3"/>
      <c r="J30" s="3"/>
      <c r="K30" s="3"/>
      <c r="L30" s="3"/>
      <c r="M30" s="3"/>
      <c r="N30" s="4"/>
    </row>
    <row r="31" ht="15.75" customHeight="1">
      <c r="A31" s="44">
        <v>3.0</v>
      </c>
      <c r="B31" s="44" t="s">
        <v>62</v>
      </c>
      <c r="C31" s="44"/>
      <c r="D31" s="4">
        <v>4.0</v>
      </c>
      <c r="E31" s="44" t="s">
        <v>63</v>
      </c>
      <c r="F31" s="4"/>
      <c r="G31" s="4"/>
      <c r="H31" s="4"/>
      <c r="I31" s="3"/>
      <c r="J31" s="3"/>
      <c r="K31" s="3"/>
      <c r="L31" s="3"/>
      <c r="M31" s="3"/>
      <c r="N31" s="4"/>
    </row>
    <row r="32" ht="15.75" customHeight="1">
      <c r="A32" s="44">
        <v>5.0</v>
      </c>
      <c r="B32" s="44" t="s">
        <v>64</v>
      </c>
      <c r="C32" s="39"/>
      <c r="D32" s="39"/>
      <c r="E32" s="44"/>
      <c r="F32" s="1"/>
      <c r="G32" s="1"/>
      <c r="H32" s="1"/>
      <c r="I32" s="39"/>
      <c r="J32" s="39"/>
      <c r="K32" s="39"/>
      <c r="L32" s="39"/>
      <c r="M32" s="39"/>
      <c r="N32" s="1"/>
    </row>
    <row r="33" ht="15.75" customHeight="1">
      <c r="A33" s="44">
        <v>6.0</v>
      </c>
      <c r="B33" s="44" t="s">
        <v>65</v>
      </c>
    </row>
    <row r="34" ht="15.75" customHeight="1"/>
    <row r="35" ht="15.75" customHeight="1"/>
    <row r="36" ht="15.75" customHeight="1"/>
    <row r="37" ht="15.75" customHeight="1"/>
    <row r="38" ht="15.75" customHeight="1">
      <c r="C38" s="48"/>
    </row>
    <row r="39" ht="15.75" customHeight="1">
      <c r="C39" s="48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1:N1"/>
    <mergeCell ref="B2:N2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.71"/>
    <col customWidth="1" min="3" max="3" width="33.57"/>
    <col customWidth="1" min="4" max="4" width="3.29"/>
    <col customWidth="1" min="6" max="6" width="2.71"/>
    <col customWidth="1" min="8" max="8" width="3.0"/>
    <col customWidth="1" min="10" max="10" width="4.29"/>
    <col customWidth="1" min="12" max="12" width="3.0"/>
    <col customWidth="1" min="14" max="14" width="3.71"/>
  </cols>
  <sheetData>
    <row r="1">
      <c r="A1" s="49"/>
      <c r="B1" s="2" t="s">
        <v>0</v>
      </c>
    </row>
    <row r="2">
      <c r="A2" s="49"/>
      <c r="B2" s="2" t="s">
        <v>66</v>
      </c>
    </row>
    <row r="3" ht="8.25" customHeight="1">
      <c r="A3" s="49"/>
      <c r="B3" s="3"/>
      <c r="C3" s="3"/>
      <c r="D3" s="3"/>
      <c r="E3" s="3"/>
      <c r="F3" s="4"/>
      <c r="G3" s="4"/>
      <c r="H3" s="4"/>
      <c r="I3" s="3"/>
      <c r="J3" s="3"/>
      <c r="K3" s="3"/>
      <c r="L3" s="3"/>
      <c r="M3" s="3"/>
      <c r="N3" s="4"/>
    </row>
    <row r="4">
      <c r="A4" s="49"/>
      <c r="B4" s="5"/>
      <c r="C4" s="5"/>
      <c r="D4" s="5"/>
      <c r="E4" s="6" t="s">
        <v>46</v>
      </c>
      <c r="F4" s="5"/>
      <c r="G4" s="6" t="s">
        <v>58</v>
      </c>
      <c r="H4" s="5"/>
      <c r="I4" s="6" t="s">
        <v>67</v>
      </c>
      <c r="J4" s="7"/>
      <c r="K4" s="9" t="s">
        <v>7</v>
      </c>
      <c r="L4" s="5"/>
      <c r="M4" s="10" t="s">
        <v>68</v>
      </c>
      <c r="N4" s="11"/>
    </row>
    <row r="5">
      <c r="A5" s="49"/>
      <c r="B5" s="3"/>
      <c r="C5" s="3"/>
      <c r="D5" s="3"/>
      <c r="E5" s="3"/>
      <c r="F5" s="4"/>
      <c r="G5" s="3"/>
      <c r="H5" s="4"/>
      <c r="I5" s="3"/>
      <c r="J5" s="4"/>
      <c r="K5" s="3"/>
      <c r="L5" s="3"/>
      <c r="M5" s="3"/>
      <c r="N5" s="4"/>
    </row>
    <row r="6">
      <c r="A6" s="49"/>
      <c r="B6" s="12"/>
      <c r="C6" s="13" t="s">
        <v>9</v>
      </c>
      <c r="D6" s="14"/>
      <c r="E6" s="15">
        <v>3512.0</v>
      </c>
      <c r="F6" s="16"/>
      <c r="G6" s="15">
        <f>E28</f>
        <v>3759</v>
      </c>
      <c r="H6" s="1"/>
      <c r="I6" s="15">
        <f>G28</f>
        <v>2531</v>
      </c>
      <c r="J6" s="4"/>
      <c r="K6" s="19">
        <f>I6-G6</f>
        <v>-1228</v>
      </c>
      <c r="L6" s="3"/>
      <c r="M6" s="20">
        <f>I28</f>
        <v>3754.37</v>
      </c>
      <c r="N6" s="4"/>
    </row>
    <row r="7">
      <c r="A7" s="49"/>
      <c r="B7" s="12"/>
      <c r="C7" s="3"/>
      <c r="D7" s="12"/>
      <c r="E7" s="3"/>
      <c r="F7" s="4"/>
      <c r="G7" s="22"/>
      <c r="H7" s="4"/>
      <c r="I7" s="3"/>
      <c r="J7" s="21"/>
      <c r="K7" s="3"/>
      <c r="L7" s="3"/>
      <c r="M7" s="3"/>
      <c r="N7" s="4"/>
    </row>
    <row r="8">
      <c r="A8" s="49"/>
      <c r="B8" s="12" t="s">
        <v>10</v>
      </c>
      <c r="C8" s="23" t="s">
        <v>11</v>
      </c>
      <c r="D8" s="14"/>
      <c r="E8" s="24">
        <v>7040.0</v>
      </c>
      <c r="F8" s="16"/>
      <c r="G8" s="42">
        <v>6970.0</v>
      </c>
      <c r="H8" s="1"/>
      <c r="I8" s="42">
        <v>8910.0</v>
      </c>
      <c r="J8" s="1">
        <v>1.0</v>
      </c>
      <c r="K8" s="19">
        <f t="shared" ref="K8:K12" si="1">I8-G8</f>
        <v>1940</v>
      </c>
      <c r="L8" s="3"/>
      <c r="M8" s="26">
        <v>8800.0</v>
      </c>
      <c r="N8" s="1"/>
    </row>
    <row r="9">
      <c r="A9" s="49"/>
      <c r="B9" s="12"/>
      <c r="C9" s="23" t="s">
        <v>12</v>
      </c>
      <c r="D9" s="14"/>
      <c r="E9" s="42">
        <v>10.0</v>
      </c>
      <c r="F9" s="16"/>
      <c r="G9" s="42">
        <v>0.0</v>
      </c>
      <c r="H9" s="16"/>
      <c r="I9" s="42">
        <v>10.0</v>
      </c>
      <c r="J9" s="17"/>
      <c r="K9" s="19">
        <f t="shared" si="1"/>
        <v>10</v>
      </c>
      <c r="L9" s="3"/>
      <c r="M9" s="26"/>
      <c r="N9" s="4"/>
    </row>
    <row r="10">
      <c r="A10" s="49"/>
      <c r="B10" s="12"/>
      <c r="C10" s="23" t="s">
        <v>13</v>
      </c>
      <c r="D10" s="14"/>
      <c r="E10" s="42">
        <v>190.0</v>
      </c>
      <c r="F10" s="16"/>
      <c r="G10" s="42">
        <v>0.0</v>
      </c>
      <c r="H10" s="16"/>
      <c r="I10" s="42">
        <v>80.0</v>
      </c>
      <c r="J10" s="17"/>
      <c r="K10" s="19">
        <f t="shared" si="1"/>
        <v>80</v>
      </c>
      <c r="L10" s="3"/>
      <c r="M10" s="26">
        <v>50.0</v>
      </c>
      <c r="N10" s="4"/>
    </row>
    <row r="11">
      <c r="A11" s="49"/>
      <c r="B11" s="12"/>
      <c r="C11" s="23"/>
      <c r="D11" s="14"/>
      <c r="E11" s="24"/>
      <c r="F11" s="16"/>
      <c r="G11" s="24"/>
      <c r="H11" s="16"/>
      <c r="I11" s="24">
        <v>-160.0</v>
      </c>
      <c r="J11" s="1">
        <v>2.0</v>
      </c>
      <c r="K11" s="19">
        <f t="shared" si="1"/>
        <v>-160</v>
      </c>
      <c r="L11" s="3"/>
      <c r="M11" s="26"/>
      <c r="N11" s="4"/>
    </row>
    <row r="12">
      <c r="A12" s="49"/>
      <c r="B12" s="12"/>
      <c r="C12" s="28" t="s">
        <v>14</v>
      </c>
      <c r="D12" s="14"/>
      <c r="E12" s="15">
        <f>SUM(E8:E11)</f>
        <v>7240</v>
      </c>
      <c r="F12" s="16"/>
      <c r="G12" s="15">
        <f>SUM(G8:G11)</f>
        <v>6970</v>
      </c>
      <c r="H12" s="16"/>
      <c r="I12" s="15">
        <f>SUM(I8:I11)</f>
        <v>8840</v>
      </c>
      <c r="J12" s="17"/>
      <c r="K12" s="19">
        <f t="shared" si="1"/>
        <v>1870</v>
      </c>
      <c r="L12" s="3"/>
      <c r="M12" s="30">
        <f>SUM(M8:M10)</f>
        <v>8850</v>
      </c>
      <c r="N12" s="4"/>
    </row>
    <row r="13">
      <c r="A13" s="49"/>
      <c r="B13" s="12"/>
      <c r="C13" s="3"/>
      <c r="D13" s="12"/>
      <c r="E13" s="22"/>
      <c r="F13" s="4"/>
      <c r="G13" s="12"/>
      <c r="H13" s="4"/>
      <c r="I13" s="12"/>
      <c r="J13" s="21"/>
      <c r="K13" s="12"/>
      <c r="L13" s="3"/>
      <c r="M13" s="12"/>
      <c r="N13" s="4"/>
    </row>
    <row r="14">
      <c r="A14" s="49"/>
      <c r="B14" s="12" t="s">
        <v>15</v>
      </c>
      <c r="C14" s="23" t="s">
        <v>16</v>
      </c>
      <c r="D14" s="14"/>
      <c r="E14" s="24">
        <v>1803.0</v>
      </c>
      <c r="F14" s="16"/>
      <c r="G14" s="42">
        <v>1615.0</v>
      </c>
      <c r="H14" s="16"/>
      <c r="I14" s="42">
        <v>1710.0</v>
      </c>
      <c r="J14" s="1"/>
      <c r="K14" s="19">
        <f t="shared" ref="K14:K26" si="2">I14-G14</f>
        <v>95</v>
      </c>
      <c r="L14" s="3"/>
      <c r="M14" s="26">
        <v>1710.0</v>
      </c>
      <c r="N14" s="1"/>
    </row>
    <row r="15">
      <c r="A15" s="49"/>
      <c r="B15" s="12"/>
      <c r="C15" s="31" t="s">
        <v>17</v>
      </c>
      <c r="D15" s="14"/>
      <c r="E15" s="24">
        <v>423.0</v>
      </c>
      <c r="F15" s="16"/>
      <c r="G15" s="42">
        <v>947.0</v>
      </c>
      <c r="H15" s="16"/>
      <c r="I15" s="42">
        <v>0.0</v>
      </c>
      <c r="J15" s="4">
        <v>3.0</v>
      </c>
      <c r="K15" s="19">
        <f t="shared" si="2"/>
        <v>-947</v>
      </c>
      <c r="L15" s="3"/>
      <c r="M15" s="26">
        <v>425.0</v>
      </c>
      <c r="N15" s="4" t="s">
        <v>18</v>
      </c>
    </row>
    <row r="16">
      <c r="A16" s="49"/>
      <c r="B16" s="12"/>
      <c r="C16" s="32" t="s">
        <v>19</v>
      </c>
      <c r="D16" s="14"/>
      <c r="E16" s="43">
        <v>43.0</v>
      </c>
      <c r="F16" s="16"/>
      <c r="G16" s="42">
        <v>835.0</v>
      </c>
      <c r="H16" s="16"/>
      <c r="I16" s="42">
        <v>26.0</v>
      </c>
      <c r="K16" s="19">
        <f t="shared" si="2"/>
        <v>-809</v>
      </c>
      <c r="L16" s="3"/>
      <c r="M16" s="26">
        <v>2000.0</v>
      </c>
      <c r="N16" s="4">
        <v>4.0</v>
      </c>
    </row>
    <row r="17">
      <c r="A17" s="49"/>
      <c r="B17" s="12"/>
      <c r="C17" s="34" t="s">
        <v>20</v>
      </c>
      <c r="D17" s="14"/>
      <c r="E17" s="24">
        <v>225.0</v>
      </c>
      <c r="F17" s="16"/>
      <c r="G17" s="42">
        <v>420.0</v>
      </c>
      <c r="H17" s="16"/>
      <c r="I17" s="42">
        <v>540.0</v>
      </c>
      <c r="J17" s="17"/>
      <c r="K17" s="19">
        <f t="shared" si="2"/>
        <v>120</v>
      </c>
      <c r="L17" s="3"/>
      <c r="M17" s="26">
        <v>550.0</v>
      </c>
      <c r="N17" s="47"/>
    </row>
    <row r="18">
      <c r="A18" s="49"/>
      <c r="B18" s="12"/>
      <c r="C18" s="23" t="s">
        <v>21</v>
      </c>
      <c r="D18" s="14"/>
      <c r="E18" s="24">
        <v>454.0</v>
      </c>
      <c r="F18" s="16"/>
      <c r="G18" s="42">
        <v>55.0</v>
      </c>
      <c r="H18" s="16"/>
      <c r="I18" s="42">
        <v>360.0</v>
      </c>
      <c r="J18" s="17"/>
      <c r="K18" s="19">
        <f t="shared" si="2"/>
        <v>305</v>
      </c>
      <c r="L18" s="3"/>
      <c r="M18" s="26">
        <v>500.0</v>
      </c>
      <c r="N18" s="35"/>
    </row>
    <row r="19">
      <c r="A19" s="49"/>
      <c r="B19" s="12"/>
      <c r="C19" s="23" t="s">
        <v>22</v>
      </c>
      <c r="D19" s="14"/>
      <c r="E19" s="24">
        <v>140.0</v>
      </c>
      <c r="F19" s="16"/>
      <c r="G19" s="42">
        <v>180.0</v>
      </c>
      <c r="H19" s="16"/>
      <c r="I19" s="42">
        <v>275.0</v>
      </c>
      <c r="J19" s="4">
        <v>5.0</v>
      </c>
      <c r="K19" s="19">
        <f t="shared" si="2"/>
        <v>95</v>
      </c>
      <c r="L19" s="3"/>
      <c r="M19" s="26">
        <v>275.0</v>
      </c>
      <c r="N19" s="4"/>
    </row>
    <row r="20">
      <c r="A20" s="49"/>
      <c r="B20" s="12"/>
      <c r="C20" s="23" t="s">
        <v>48</v>
      </c>
      <c r="D20" s="14"/>
      <c r="E20" s="24">
        <v>3498.0</v>
      </c>
      <c r="F20" s="16"/>
      <c r="G20" s="42">
        <v>3662.0</v>
      </c>
      <c r="H20" s="16"/>
      <c r="I20" s="42">
        <v>4221.19</v>
      </c>
      <c r="J20" s="17"/>
      <c r="K20" s="19">
        <f t="shared" si="2"/>
        <v>559.19</v>
      </c>
      <c r="L20" s="3"/>
      <c r="M20" s="26">
        <v>4221.0</v>
      </c>
      <c r="N20" s="4"/>
    </row>
    <row r="21">
      <c r="A21" s="49"/>
      <c r="B21" s="12"/>
      <c r="C21" s="23" t="s">
        <v>24</v>
      </c>
      <c r="D21" s="14"/>
      <c r="E21" s="24">
        <v>356.0</v>
      </c>
      <c r="F21" s="16"/>
      <c r="G21" s="42">
        <v>356.0</v>
      </c>
      <c r="H21" s="16"/>
      <c r="I21" s="42">
        <v>356.0</v>
      </c>
      <c r="J21" s="17"/>
      <c r="K21" s="19">
        <f t="shared" si="2"/>
        <v>0</v>
      </c>
      <c r="L21" s="3"/>
      <c r="M21" s="26">
        <v>356.0</v>
      </c>
      <c r="N21" s="4"/>
    </row>
    <row r="22">
      <c r="A22" s="49"/>
      <c r="B22" s="12"/>
      <c r="C22" s="23" t="s">
        <v>25</v>
      </c>
      <c r="D22" s="14"/>
      <c r="E22" s="24">
        <v>40.0</v>
      </c>
      <c r="F22" s="16"/>
      <c r="G22" s="42">
        <v>0.0</v>
      </c>
      <c r="H22" s="16"/>
      <c r="I22" s="42">
        <v>0.0</v>
      </c>
      <c r="J22" s="17"/>
      <c r="K22" s="19">
        <f t="shared" si="2"/>
        <v>0</v>
      </c>
      <c r="L22" s="3"/>
      <c r="M22" s="26">
        <v>100.0</v>
      </c>
      <c r="N22" s="4"/>
    </row>
    <row r="23">
      <c r="A23" s="49"/>
      <c r="B23" s="12"/>
      <c r="C23" s="23" t="s">
        <v>26</v>
      </c>
      <c r="D23" s="14"/>
      <c r="E23" s="24">
        <v>0.0</v>
      </c>
      <c r="F23" s="16"/>
      <c r="G23" s="42">
        <v>128.0</v>
      </c>
      <c r="H23" s="16"/>
      <c r="I23" s="42">
        <v>87.91</v>
      </c>
      <c r="J23" s="4">
        <v>6.0</v>
      </c>
      <c r="K23" s="19">
        <f t="shared" si="2"/>
        <v>-40.09</v>
      </c>
      <c r="L23" s="3"/>
      <c r="M23" s="26">
        <v>100.0</v>
      </c>
      <c r="N23" s="1"/>
    </row>
    <row r="24">
      <c r="A24" s="49"/>
      <c r="B24" s="3"/>
      <c r="C24" s="23" t="s">
        <v>27</v>
      </c>
      <c r="D24" s="14"/>
      <c r="E24" s="24">
        <v>0.0</v>
      </c>
      <c r="F24" s="16"/>
      <c r="G24" s="24">
        <v>0.0</v>
      </c>
      <c r="H24" s="16"/>
      <c r="I24" s="24">
        <v>0.0</v>
      </c>
      <c r="J24" s="17"/>
      <c r="K24" s="19">
        <f t="shared" si="2"/>
        <v>0</v>
      </c>
      <c r="L24" s="3"/>
      <c r="M24" s="26">
        <v>0.0</v>
      </c>
      <c r="N24" s="4"/>
    </row>
    <row r="25">
      <c r="A25" s="49"/>
      <c r="B25" s="12"/>
      <c r="C25" s="23" t="s">
        <v>49</v>
      </c>
      <c r="D25" s="14"/>
      <c r="E25" s="24">
        <v>11.0</v>
      </c>
      <c r="F25" s="16"/>
      <c r="G25" s="42">
        <v>0.0</v>
      </c>
      <c r="H25" s="16"/>
      <c r="I25" s="42">
        <v>40.53</v>
      </c>
      <c r="J25" s="4">
        <v>7.0</v>
      </c>
      <c r="K25" s="19">
        <f t="shared" si="2"/>
        <v>40.53</v>
      </c>
      <c r="L25" s="3"/>
      <c r="M25" s="26">
        <v>50.0</v>
      </c>
      <c r="N25" s="4"/>
    </row>
    <row r="26">
      <c r="A26" s="49"/>
      <c r="B26" s="12"/>
      <c r="C26" s="28" t="s">
        <v>29</v>
      </c>
      <c r="D26" s="14"/>
      <c r="E26" s="15">
        <f>SUM(E14:E25)</f>
        <v>6993</v>
      </c>
      <c r="F26" s="16"/>
      <c r="G26" s="15">
        <f>SUM(G14:G25)</f>
        <v>8198</v>
      </c>
      <c r="H26" s="16"/>
      <c r="I26" s="15">
        <f>SUM(I14:I25)</f>
        <v>7616.63</v>
      </c>
      <c r="J26" s="17"/>
      <c r="K26" s="19">
        <f t="shared" si="2"/>
        <v>-581.37</v>
      </c>
      <c r="L26" s="3"/>
      <c r="M26" s="30">
        <f>SUM(M14:M25)</f>
        <v>10287</v>
      </c>
      <c r="N26" s="4"/>
    </row>
    <row r="27">
      <c r="A27" s="49"/>
      <c r="B27" s="3"/>
      <c r="C27" s="3"/>
      <c r="D27" s="3"/>
      <c r="E27" s="22"/>
      <c r="F27" s="4"/>
      <c r="G27" s="3"/>
      <c r="H27" s="4"/>
      <c r="I27" s="3"/>
      <c r="J27" s="17"/>
      <c r="K27" s="33"/>
      <c r="L27" s="3"/>
      <c r="M27" s="3"/>
      <c r="N27" s="4"/>
    </row>
    <row r="28">
      <c r="A28" s="49"/>
      <c r="B28" s="36" t="s">
        <v>30</v>
      </c>
      <c r="C28" s="28" t="s">
        <v>31</v>
      </c>
      <c r="D28" s="14"/>
      <c r="E28" s="15">
        <f>SUM(E6+E12-E26)</f>
        <v>3759</v>
      </c>
      <c r="F28" s="16"/>
      <c r="G28" s="15">
        <f>SUM(G6+G12-G26)</f>
        <v>2531</v>
      </c>
      <c r="H28" s="16"/>
      <c r="I28" s="15">
        <f>SUM(I6+I12-I26)</f>
        <v>3754.37</v>
      </c>
      <c r="J28" s="4"/>
      <c r="K28" s="19">
        <f>I28-G28</f>
        <v>1223.37</v>
      </c>
      <c r="L28" s="3"/>
      <c r="M28" s="30">
        <f>SUM(M6+M12-M26)</f>
        <v>2317.37</v>
      </c>
      <c r="N28" s="4"/>
    </row>
    <row r="29">
      <c r="A29" s="49"/>
      <c r="B29" s="37" t="s">
        <v>32</v>
      </c>
      <c r="C29" s="3"/>
      <c r="D29" s="3"/>
      <c r="E29" s="3"/>
      <c r="F29" s="4"/>
      <c r="G29" s="4"/>
      <c r="H29" s="4"/>
      <c r="I29" s="3"/>
      <c r="J29" s="3"/>
      <c r="K29" s="3"/>
      <c r="L29" s="3"/>
      <c r="M29" s="3"/>
      <c r="N29" s="4"/>
    </row>
    <row r="30">
      <c r="A30" s="50">
        <v>1.0</v>
      </c>
      <c r="B30" s="44" t="s">
        <v>69</v>
      </c>
      <c r="C30" s="3"/>
      <c r="D30" s="1"/>
      <c r="F30" s="4"/>
      <c r="G30" s="4"/>
      <c r="J30" s="3"/>
      <c r="K30" s="3"/>
      <c r="L30" s="3"/>
      <c r="M30" s="3"/>
      <c r="N30" s="4"/>
    </row>
    <row r="31">
      <c r="A31" s="50">
        <v>2.0</v>
      </c>
      <c r="B31" s="44" t="s">
        <v>70</v>
      </c>
      <c r="C31" s="44"/>
      <c r="J31" s="3"/>
      <c r="K31" s="3"/>
      <c r="L31" s="4"/>
      <c r="N31" s="4"/>
    </row>
    <row r="32">
      <c r="A32" s="50">
        <v>3.0</v>
      </c>
      <c r="B32" s="44" t="s">
        <v>71</v>
      </c>
      <c r="C32" s="39"/>
      <c r="F32" s="4">
        <v>4.0</v>
      </c>
      <c r="G32" s="44" t="s">
        <v>72</v>
      </c>
      <c r="J32" s="39"/>
      <c r="K32" s="39"/>
      <c r="L32" s="39"/>
      <c r="M32" s="39"/>
      <c r="N32" s="1"/>
    </row>
    <row r="33">
      <c r="A33" s="50">
        <v>5.0</v>
      </c>
      <c r="B33" s="44" t="s">
        <v>73</v>
      </c>
      <c r="F33" s="4">
        <v>6.0</v>
      </c>
      <c r="G33" s="44" t="s">
        <v>74</v>
      </c>
    </row>
    <row r="34">
      <c r="A34" s="50">
        <v>7.0</v>
      </c>
      <c r="B34" s="44" t="s">
        <v>75</v>
      </c>
    </row>
    <row r="35">
      <c r="A35" s="48"/>
    </row>
    <row r="36">
      <c r="A36" s="48"/>
    </row>
    <row r="37">
      <c r="A37" s="48"/>
    </row>
    <row r="38">
      <c r="A38" s="48"/>
    </row>
    <row r="39">
      <c r="A39" s="48"/>
      <c r="E39" s="4"/>
    </row>
    <row r="40">
      <c r="A40" s="50"/>
      <c r="B40" s="44"/>
    </row>
    <row r="41">
      <c r="A41" s="48"/>
    </row>
    <row r="42">
      <c r="A42" s="48"/>
    </row>
    <row r="43">
      <c r="A43" s="48"/>
    </row>
    <row r="44">
      <c r="A44" s="48"/>
    </row>
    <row r="45">
      <c r="A45" s="48"/>
    </row>
    <row r="46">
      <c r="A46" s="48"/>
    </row>
    <row r="47">
      <c r="A47" s="48"/>
    </row>
    <row r="48">
      <c r="A48" s="48"/>
    </row>
    <row r="49">
      <c r="A49" s="48"/>
    </row>
    <row r="50">
      <c r="A50" s="48"/>
    </row>
    <row r="51">
      <c r="A51" s="48"/>
    </row>
    <row r="52">
      <c r="A52" s="48"/>
    </row>
    <row r="53">
      <c r="A53" s="48"/>
    </row>
    <row r="54">
      <c r="A54" s="48"/>
    </row>
    <row r="55">
      <c r="A55" s="48"/>
    </row>
    <row r="56">
      <c r="A56" s="48"/>
    </row>
    <row r="57">
      <c r="A57" s="48"/>
    </row>
    <row r="58">
      <c r="A58" s="48"/>
    </row>
    <row r="59">
      <c r="A59" s="48"/>
    </row>
    <row r="60">
      <c r="A60" s="48"/>
    </row>
    <row r="61">
      <c r="A61" s="48"/>
    </row>
    <row r="62">
      <c r="A62" s="48"/>
    </row>
    <row r="63">
      <c r="A63" s="48"/>
    </row>
    <row r="64">
      <c r="A64" s="48"/>
    </row>
    <row r="65">
      <c r="A65" s="48"/>
    </row>
    <row r="66">
      <c r="A66" s="48"/>
    </row>
    <row r="67">
      <c r="A67" s="48"/>
    </row>
    <row r="68">
      <c r="A68" s="48"/>
    </row>
    <row r="69">
      <c r="A69" s="48"/>
    </row>
    <row r="70">
      <c r="A70" s="48"/>
    </row>
    <row r="71">
      <c r="A71" s="48"/>
    </row>
    <row r="72">
      <c r="A72" s="48"/>
    </row>
    <row r="73">
      <c r="A73" s="48"/>
    </row>
    <row r="74">
      <c r="A74" s="48"/>
    </row>
    <row r="75">
      <c r="A75" s="48"/>
    </row>
    <row r="76">
      <c r="A76" s="48"/>
    </row>
    <row r="77">
      <c r="A77" s="48"/>
    </row>
    <row r="78">
      <c r="A78" s="48"/>
    </row>
    <row r="79">
      <c r="A79" s="48"/>
    </row>
    <row r="80">
      <c r="A80" s="48"/>
    </row>
    <row r="81">
      <c r="A81" s="48"/>
    </row>
    <row r="82">
      <c r="A82" s="48"/>
    </row>
    <row r="83">
      <c r="A83" s="48"/>
    </row>
    <row r="84">
      <c r="A84" s="48"/>
    </row>
    <row r="85">
      <c r="A85" s="48"/>
    </row>
    <row r="86">
      <c r="A86" s="48"/>
    </row>
    <row r="87">
      <c r="A87" s="48"/>
    </row>
    <row r="88">
      <c r="A88" s="48"/>
    </row>
    <row r="89">
      <c r="A89" s="48"/>
    </row>
    <row r="90">
      <c r="A90" s="48"/>
    </row>
    <row r="91">
      <c r="A91" s="48"/>
    </row>
    <row r="92">
      <c r="A92" s="48"/>
    </row>
    <row r="93">
      <c r="A93" s="48"/>
    </row>
    <row r="94">
      <c r="A94" s="48"/>
    </row>
    <row r="95">
      <c r="A95" s="48"/>
    </row>
    <row r="96">
      <c r="A96" s="48"/>
    </row>
    <row r="97">
      <c r="A97" s="48"/>
    </row>
    <row r="98">
      <c r="A98" s="48"/>
    </row>
    <row r="99">
      <c r="A99" s="48"/>
    </row>
    <row r="100">
      <c r="A100" s="48"/>
    </row>
    <row r="101">
      <c r="A101" s="48"/>
    </row>
    <row r="102">
      <c r="A102" s="48"/>
    </row>
    <row r="103">
      <c r="A103" s="48"/>
    </row>
    <row r="104">
      <c r="A104" s="48"/>
    </row>
    <row r="105">
      <c r="A105" s="48"/>
    </row>
    <row r="106">
      <c r="A106" s="48"/>
    </row>
    <row r="107">
      <c r="A107" s="48"/>
    </row>
    <row r="108">
      <c r="A108" s="48"/>
    </row>
    <row r="109">
      <c r="A109" s="48"/>
    </row>
    <row r="110">
      <c r="A110" s="48"/>
    </row>
    <row r="111">
      <c r="A111" s="48"/>
    </row>
    <row r="112">
      <c r="A112" s="48"/>
    </row>
    <row r="113">
      <c r="A113" s="48"/>
    </row>
    <row r="114">
      <c r="A114" s="48"/>
    </row>
    <row r="115">
      <c r="A115" s="48"/>
    </row>
    <row r="116">
      <c r="A116" s="48"/>
    </row>
    <row r="117">
      <c r="A117" s="48"/>
    </row>
    <row r="118">
      <c r="A118" s="48"/>
    </row>
    <row r="119">
      <c r="A119" s="48"/>
    </row>
    <row r="120">
      <c r="A120" s="48"/>
    </row>
    <row r="121">
      <c r="A121" s="48"/>
    </row>
    <row r="122">
      <c r="A122" s="48"/>
    </row>
    <row r="123">
      <c r="A123" s="48"/>
    </row>
    <row r="124">
      <c r="A124" s="48"/>
    </row>
    <row r="125">
      <c r="A125" s="48"/>
    </row>
    <row r="126">
      <c r="A126" s="48"/>
    </row>
    <row r="127">
      <c r="A127" s="48"/>
    </row>
    <row r="128">
      <c r="A128" s="48"/>
    </row>
    <row r="129">
      <c r="A129" s="48"/>
    </row>
    <row r="130">
      <c r="A130" s="48"/>
    </row>
    <row r="131">
      <c r="A131" s="48"/>
    </row>
    <row r="132">
      <c r="A132" s="48"/>
    </row>
    <row r="133">
      <c r="A133" s="48"/>
    </row>
    <row r="134">
      <c r="A134" s="48"/>
    </row>
    <row r="135">
      <c r="A135" s="48"/>
    </row>
    <row r="136">
      <c r="A136" s="48"/>
    </row>
    <row r="137">
      <c r="A137" s="48"/>
    </row>
    <row r="138">
      <c r="A138" s="48"/>
    </row>
    <row r="139">
      <c r="A139" s="48"/>
    </row>
    <row r="140">
      <c r="A140" s="48"/>
    </row>
    <row r="141">
      <c r="A141" s="48"/>
    </row>
    <row r="142">
      <c r="A142" s="48"/>
    </row>
    <row r="143">
      <c r="A143" s="48"/>
    </row>
    <row r="144">
      <c r="A144" s="48"/>
    </row>
    <row r="145">
      <c r="A145" s="48"/>
    </row>
    <row r="146">
      <c r="A146" s="48"/>
    </row>
    <row r="147">
      <c r="A147" s="48"/>
    </row>
    <row r="148">
      <c r="A148" s="48"/>
    </row>
    <row r="149">
      <c r="A149" s="48"/>
    </row>
    <row r="150">
      <c r="A150" s="48"/>
    </row>
    <row r="151">
      <c r="A151" s="48"/>
    </row>
    <row r="152">
      <c r="A152" s="48"/>
    </row>
    <row r="153">
      <c r="A153" s="48"/>
    </row>
    <row r="154">
      <c r="A154" s="48"/>
    </row>
    <row r="155">
      <c r="A155" s="48"/>
    </row>
    <row r="156">
      <c r="A156" s="48"/>
    </row>
    <row r="157">
      <c r="A157" s="48"/>
    </row>
    <row r="158">
      <c r="A158" s="48"/>
    </row>
    <row r="159">
      <c r="A159" s="48"/>
    </row>
    <row r="160">
      <c r="A160" s="48"/>
    </row>
    <row r="161">
      <c r="A161" s="48"/>
    </row>
    <row r="162">
      <c r="A162" s="48"/>
    </row>
    <row r="163">
      <c r="A163" s="48"/>
    </row>
    <row r="164">
      <c r="A164" s="48"/>
    </row>
    <row r="165">
      <c r="A165" s="48"/>
    </row>
    <row r="166">
      <c r="A166" s="48"/>
    </row>
    <row r="167">
      <c r="A167" s="48"/>
    </row>
    <row r="168">
      <c r="A168" s="48"/>
    </row>
    <row r="169">
      <c r="A169" s="48"/>
    </row>
    <row r="170">
      <c r="A170" s="48"/>
    </row>
    <row r="171">
      <c r="A171" s="48"/>
    </row>
    <row r="172">
      <c r="A172" s="48"/>
    </row>
    <row r="173">
      <c r="A173" s="48"/>
    </row>
    <row r="174">
      <c r="A174" s="48"/>
    </row>
    <row r="175">
      <c r="A175" s="48"/>
    </row>
    <row r="176">
      <c r="A176" s="48"/>
    </row>
    <row r="177">
      <c r="A177" s="48"/>
    </row>
    <row r="178">
      <c r="A178" s="48"/>
    </row>
    <row r="179">
      <c r="A179" s="48"/>
    </row>
    <row r="180">
      <c r="A180" s="48"/>
    </row>
    <row r="181">
      <c r="A181" s="48"/>
    </row>
    <row r="182">
      <c r="A182" s="48"/>
    </row>
    <row r="183">
      <c r="A183" s="48"/>
    </row>
    <row r="184">
      <c r="A184" s="48"/>
    </row>
    <row r="185">
      <c r="A185" s="48"/>
    </row>
    <row r="186">
      <c r="A186" s="48"/>
    </row>
    <row r="187">
      <c r="A187" s="48"/>
    </row>
    <row r="188">
      <c r="A188" s="48"/>
    </row>
    <row r="189">
      <c r="A189" s="48"/>
    </row>
    <row r="190">
      <c r="A190" s="48"/>
    </row>
    <row r="191">
      <c r="A191" s="48"/>
    </row>
    <row r="192">
      <c r="A192" s="48"/>
    </row>
    <row r="193">
      <c r="A193" s="48"/>
    </row>
    <row r="194">
      <c r="A194" s="48"/>
    </row>
    <row r="195">
      <c r="A195" s="48"/>
    </row>
    <row r="196">
      <c r="A196" s="48"/>
    </row>
    <row r="197">
      <c r="A197" s="48"/>
    </row>
    <row r="198">
      <c r="A198" s="48"/>
    </row>
    <row r="199">
      <c r="A199" s="48"/>
    </row>
    <row r="200">
      <c r="A200" s="48"/>
    </row>
    <row r="201">
      <c r="A201" s="48"/>
    </row>
    <row r="202">
      <c r="A202" s="48"/>
    </row>
    <row r="203">
      <c r="A203" s="48"/>
    </row>
    <row r="204">
      <c r="A204" s="48"/>
    </row>
    <row r="205">
      <c r="A205" s="48"/>
    </row>
    <row r="206">
      <c r="A206" s="48"/>
    </row>
    <row r="207">
      <c r="A207" s="48"/>
    </row>
    <row r="208">
      <c r="A208" s="48"/>
    </row>
    <row r="209">
      <c r="A209" s="48"/>
    </row>
    <row r="210">
      <c r="A210" s="48"/>
    </row>
    <row r="211">
      <c r="A211" s="48"/>
    </row>
    <row r="212">
      <c r="A212" s="48"/>
    </row>
    <row r="213">
      <c r="A213" s="48"/>
    </row>
    <row r="214">
      <c r="A214" s="48"/>
    </row>
    <row r="215">
      <c r="A215" s="48"/>
    </row>
    <row r="216">
      <c r="A216" s="48"/>
    </row>
    <row r="217">
      <c r="A217" s="48"/>
    </row>
    <row r="218">
      <c r="A218" s="48"/>
    </row>
    <row r="219">
      <c r="A219" s="48"/>
    </row>
    <row r="220">
      <c r="A220" s="48"/>
    </row>
    <row r="221">
      <c r="A221" s="48"/>
    </row>
    <row r="222">
      <c r="A222" s="48"/>
    </row>
    <row r="223">
      <c r="A223" s="48"/>
    </row>
    <row r="224">
      <c r="A224" s="48"/>
    </row>
    <row r="225">
      <c r="A225" s="48"/>
    </row>
    <row r="226">
      <c r="A226" s="48"/>
    </row>
    <row r="227">
      <c r="A227" s="48"/>
    </row>
    <row r="228">
      <c r="A228" s="48"/>
    </row>
    <row r="229">
      <c r="A229" s="48"/>
    </row>
    <row r="230">
      <c r="A230" s="48"/>
    </row>
    <row r="231">
      <c r="A231" s="48"/>
    </row>
    <row r="232">
      <c r="A232" s="48"/>
    </row>
    <row r="233">
      <c r="A233" s="48"/>
    </row>
    <row r="234">
      <c r="A234" s="48"/>
    </row>
    <row r="235">
      <c r="A235" s="48"/>
    </row>
    <row r="236">
      <c r="A236" s="48"/>
    </row>
    <row r="237">
      <c r="A237" s="48"/>
    </row>
    <row r="238">
      <c r="A238" s="48"/>
    </row>
    <row r="239">
      <c r="A239" s="48"/>
    </row>
    <row r="240">
      <c r="A240" s="48"/>
    </row>
    <row r="241">
      <c r="A241" s="48"/>
    </row>
    <row r="242">
      <c r="A242" s="48"/>
    </row>
    <row r="243">
      <c r="A243" s="48"/>
    </row>
    <row r="244">
      <c r="A244" s="48"/>
    </row>
    <row r="245">
      <c r="A245" s="48"/>
    </row>
    <row r="246">
      <c r="A246" s="48"/>
    </row>
    <row r="247">
      <c r="A247" s="48"/>
    </row>
    <row r="248">
      <c r="A248" s="48"/>
    </row>
    <row r="249">
      <c r="A249" s="48"/>
    </row>
    <row r="250">
      <c r="A250" s="48"/>
    </row>
    <row r="251">
      <c r="A251" s="48"/>
    </row>
    <row r="252">
      <c r="A252" s="48"/>
    </row>
    <row r="253">
      <c r="A253" s="48"/>
    </row>
    <row r="254">
      <c r="A254" s="48"/>
    </row>
    <row r="255">
      <c r="A255" s="48"/>
    </row>
    <row r="256">
      <c r="A256" s="48"/>
    </row>
    <row r="257">
      <c r="A257" s="48"/>
    </row>
    <row r="258">
      <c r="A258" s="48"/>
    </row>
    <row r="259">
      <c r="A259" s="48"/>
    </row>
    <row r="260">
      <c r="A260" s="48"/>
    </row>
    <row r="261">
      <c r="A261" s="48"/>
    </row>
    <row r="262">
      <c r="A262" s="48"/>
    </row>
    <row r="263">
      <c r="A263" s="48"/>
    </row>
    <row r="264">
      <c r="A264" s="48"/>
    </row>
    <row r="265">
      <c r="A265" s="48"/>
    </row>
    <row r="266">
      <c r="A266" s="48"/>
    </row>
    <row r="267">
      <c r="A267" s="48"/>
    </row>
    <row r="268">
      <c r="A268" s="48"/>
    </row>
    <row r="269">
      <c r="A269" s="48"/>
    </row>
    <row r="270">
      <c r="A270" s="48"/>
    </row>
    <row r="271">
      <c r="A271" s="48"/>
    </row>
    <row r="272">
      <c r="A272" s="48"/>
    </row>
    <row r="273">
      <c r="A273" s="48"/>
    </row>
    <row r="274">
      <c r="A274" s="48"/>
    </row>
    <row r="275">
      <c r="A275" s="48"/>
    </row>
    <row r="276">
      <c r="A276" s="48"/>
    </row>
    <row r="277">
      <c r="A277" s="48"/>
    </row>
    <row r="278">
      <c r="A278" s="48"/>
    </row>
    <row r="279">
      <c r="A279" s="48"/>
    </row>
    <row r="280">
      <c r="A280" s="48"/>
    </row>
    <row r="281">
      <c r="A281" s="48"/>
    </row>
    <row r="282">
      <c r="A282" s="48"/>
    </row>
    <row r="283">
      <c r="A283" s="48"/>
    </row>
    <row r="284">
      <c r="A284" s="48"/>
    </row>
    <row r="285">
      <c r="A285" s="48"/>
    </row>
    <row r="286">
      <c r="A286" s="48"/>
    </row>
    <row r="287">
      <c r="A287" s="48"/>
    </row>
    <row r="288">
      <c r="A288" s="48"/>
    </row>
    <row r="289">
      <c r="A289" s="48"/>
    </row>
    <row r="290">
      <c r="A290" s="48"/>
    </row>
    <row r="291">
      <c r="A291" s="48"/>
    </row>
    <row r="292">
      <c r="A292" s="48"/>
    </row>
    <row r="293">
      <c r="A293" s="48"/>
    </row>
    <row r="294">
      <c r="A294" s="48"/>
    </row>
    <row r="295">
      <c r="A295" s="48"/>
    </row>
    <row r="296">
      <c r="A296" s="48"/>
    </row>
    <row r="297">
      <c r="A297" s="48"/>
    </row>
    <row r="298">
      <c r="A298" s="48"/>
    </row>
    <row r="299">
      <c r="A299" s="48"/>
    </row>
    <row r="300">
      <c r="A300" s="48"/>
    </row>
    <row r="301">
      <c r="A301" s="48"/>
    </row>
    <row r="302">
      <c r="A302" s="48"/>
    </row>
    <row r="303">
      <c r="A303" s="48"/>
    </row>
    <row r="304">
      <c r="A304" s="48"/>
    </row>
    <row r="305">
      <c r="A305" s="48"/>
    </row>
    <row r="306">
      <c r="A306" s="48"/>
    </row>
    <row r="307">
      <c r="A307" s="48"/>
    </row>
    <row r="308">
      <c r="A308" s="48"/>
    </row>
    <row r="309">
      <c r="A309" s="48"/>
    </row>
    <row r="310">
      <c r="A310" s="48"/>
    </row>
    <row r="311">
      <c r="A311" s="48"/>
    </row>
    <row r="312">
      <c r="A312" s="48"/>
    </row>
    <row r="313">
      <c r="A313" s="48"/>
    </row>
    <row r="314">
      <c r="A314" s="48"/>
    </row>
    <row r="315">
      <c r="A315" s="48"/>
    </row>
    <row r="316">
      <c r="A316" s="48"/>
    </row>
    <row r="317">
      <c r="A317" s="48"/>
    </row>
    <row r="318">
      <c r="A318" s="48"/>
    </row>
    <row r="319">
      <c r="A319" s="48"/>
    </row>
    <row r="320">
      <c r="A320" s="48"/>
    </row>
    <row r="321">
      <c r="A321" s="48"/>
    </row>
    <row r="322">
      <c r="A322" s="48"/>
    </row>
    <row r="323">
      <c r="A323" s="48"/>
    </row>
    <row r="324">
      <c r="A324" s="48"/>
    </row>
    <row r="325">
      <c r="A325" s="48"/>
    </row>
    <row r="326">
      <c r="A326" s="48"/>
    </row>
    <row r="327">
      <c r="A327" s="48"/>
    </row>
    <row r="328">
      <c r="A328" s="48"/>
    </row>
    <row r="329">
      <c r="A329" s="48"/>
    </row>
    <row r="330">
      <c r="A330" s="48"/>
    </row>
    <row r="331">
      <c r="A331" s="48"/>
    </row>
    <row r="332">
      <c r="A332" s="48"/>
    </row>
    <row r="333">
      <c r="A333" s="48"/>
    </row>
    <row r="334">
      <c r="A334" s="48"/>
    </row>
    <row r="335">
      <c r="A335" s="48"/>
    </row>
    <row r="336">
      <c r="A336" s="48"/>
    </row>
    <row r="337">
      <c r="A337" s="48"/>
    </row>
    <row r="338">
      <c r="A338" s="48"/>
    </row>
    <row r="339">
      <c r="A339" s="48"/>
    </row>
    <row r="340">
      <c r="A340" s="48"/>
    </row>
    <row r="341">
      <c r="A341" s="48"/>
    </row>
    <row r="342">
      <c r="A342" s="48"/>
    </row>
    <row r="343">
      <c r="A343" s="48"/>
    </row>
    <row r="344">
      <c r="A344" s="48"/>
    </row>
    <row r="345">
      <c r="A345" s="48"/>
    </row>
    <row r="346">
      <c r="A346" s="48"/>
    </row>
    <row r="347">
      <c r="A347" s="48"/>
    </row>
    <row r="348">
      <c r="A348" s="48"/>
    </row>
    <row r="349">
      <c r="A349" s="48"/>
    </row>
    <row r="350">
      <c r="A350" s="48"/>
    </row>
    <row r="351">
      <c r="A351" s="48"/>
    </row>
    <row r="352">
      <c r="A352" s="48"/>
    </row>
    <row r="353">
      <c r="A353" s="48"/>
    </row>
    <row r="354">
      <c r="A354" s="48"/>
    </row>
    <row r="355">
      <c r="A355" s="48"/>
    </row>
    <row r="356">
      <c r="A356" s="48"/>
    </row>
    <row r="357">
      <c r="A357" s="48"/>
    </row>
    <row r="358">
      <c r="A358" s="48"/>
    </row>
    <row r="359">
      <c r="A359" s="48"/>
    </row>
    <row r="360">
      <c r="A360" s="48"/>
    </row>
    <row r="361">
      <c r="A361" s="48"/>
    </row>
    <row r="362">
      <c r="A362" s="48"/>
    </row>
    <row r="363">
      <c r="A363" s="48"/>
    </row>
    <row r="364">
      <c r="A364" s="48"/>
    </row>
    <row r="365">
      <c r="A365" s="48"/>
    </row>
    <row r="366">
      <c r="A366" s="48"/>
    </row>
    <row r="367">
      <c r="A367" s="48"/>
    </row>
    <row r="368">
      <c r="A368" s="48"/>
    </row>
    <row r="369">
      <c r="A369" s="48"/>
    </row>
    <row r="370">
      <c r="A370" s="48"/>
    </row>
    <row r="371">
      <c r="A371" s="48"/>
    </row>
    <row r="372">
      <c r="A372" s="48"/>
    </row>
    <row r="373">
      <c r="A373" s="48"/>
    </row>
    <row r="374">
      <c r="A374" s="48"/>
    </row>
    <row r="375">
      <c r="A375" s="48"/>
    </row>
    <row r="376">
      <c r="A376" s="48"/>
    </row>
    <row r="377">
      <c r="A377" s="48"/>
    </row>
    <row r="378">
      <c r="A378" s="48"/>
    </row>
    <row r="379">
      <c r="A379" s="48"/>
    </row>
    <row r="380">
      <c r="A380" s="48"/>
    </row>
    <row r="381">
      <c r="A381" s="48"/>
    </row>
    <row r="382">
      <c r="A382" s="48"/>
    </row>
    <row r="383">
      <c r="A383" s="48"/>
    </row>
    <row r="384">
      <c r="A384" s="48"/>
    </row>
    <row r="385">
      <c r="A385" s="48"/>
    </row>
    <row r="386">
      <c r="A386" s="48"/>
    </row>
    <row r="387">
      <c r="A387" s="48"/>
    </row>
    <row r="388">
      <c r="A388" s="48"/>
    </row>
    <row r="389">
      <c r="A389" s="48"/>
    </row>
    <row r="390">
      <c r="A390" s="48"/>
    </row>
    <row r="391">
      <c r="A391" s="48"/>
    </row>
    <row r="392">
      <c r="A392" s="48"/>
    </row>
    <row r="393">
      <c r="A393" s="48"/>
    </row>
    <row r="394">
      <c r="A394" s="48"/>
    </row>
    <row r="395">
      <c r="A395" s="48"/>
    </row>
    <row r="396">
      <c r="A396" s="48"/>
    </row>
    <row r="397">
      <c r="A397" s="48"/>
    </row>
    <row r="398">
      <c r="A398" s="48"/>
    </row>
    <row r="399">
      <c r="A399" s="48"/>
    </row>
    <row r="400">
      <c r="A400" s="48"/>
    </row>
    <row r="401">
      <c r="A401" s="48"/>
    </row>
    <row r="402">
      <c r="A402" s="48"/>
    </row>
    <row r="403">
      <c r="A403" s="48"/>
    </row>
    <row r="404">
      <c r="A404" s="48"/>
    </row>
    <row r="405">
      <c r="A405" s="48"/>
    </row>
    <row r="406">
      <c r="A406" s="48"/>
    </row>
    <row r="407">
      <c r="A407" s="48"/>
    </row>
    <row r="408">
      <c r="A408" s="48"/>
    </row>
    <row r="409">
      <c r="A409" s="48"/>
    </row>
    <row r="410">
      <c r="A410" s="48"/>
    </row>
    <row r="411">
      <c r="A411" s="48"/>
    </row>
    <row r="412">
      <c r="A412" s="48"/>
    </row>
    <row r="413">
      <c r="A413" s="48"/>
    </row>
    <row r="414">
      <c r="A414" s="48"/>
    </row>
    <row r="415">
      <c r="A415" s="48"/>
    </row>
    <row r="416">
      <c r="A416" s="48"/>
    </row>
    <row r="417">
      <c r="A417" s="48"/>
    </row>
    <row r="418">
      <c r="A418" s="48"/>
    </row>
    <row r="419">
      <c r="A419" s="48"/>
    </row>
    <row r="420">
      <c r="A420" s="48"/>
    </row>
    <row r="421">
      <c r="A421" s="48"/>
    </row>
    <row r="422">
      <c r="A422" s="48"/>
    </row>
    <row r="423">
      <c r="A423" s="48"/>
    </row>
    <row r="424">
      <c r="A424" s="48"/>
    </row>
    <row r="425">
      <c r="A425" s="48"/>
    </row>
    <row r="426">
      <c r="A426" s="48"/>
    </row>
    <row r="427">
      <c r="A427" s="48"/>
    </row>
    <row r="428">
      <c r="A428" s="48"/>
    </row>
    <row r="429">
      <c r="A429" s="48"/>
    </row>
    <row r="430">
      <c r="A430" s="48"/>
    </row>
    <row r="431">
      <c r="A431" s="48"/>
    </row>
    <row r="432">
      <c r="A432" s="48"/>
    </row>
    <row r="433">
      <c r="A433" s="48"/>
    </row>
    <row r="434">
      <c r="A434" s="48"/>
    </row>
    <row r="435">
      <c r="A435" s="48"/>
    </row>
    <row r="436">
      <c r="A436" s="48"/>
    </row>
    <row r="437">
      <c r="A437" s="48"/>
    </row>
    <row r="438">
      <c r="A438" s="48"/>
    </row>
    <row r="439">
      <c r="A439" s="48"/>
    </row>
    <row r="440">
      <c r="A440" s="48"/>
    </row>
    <row r="441">
      <c r="A441" s="48"/>
    </row>
    <row r="442">
      <c r="A442" s="48"/>
    </row>
    <row r="443">
      <c r="A443" s="48"/>
    </row>
    <row r="444">
      <c r="A444" s="48"/>
    </row>
    <row r="445">
      <c r="A445" s="48"/>
    </row>
    <row r="446">
      <c r="A446" s="48"/>
    </row>
    <row r="447">
      <c r="A447" s="48"/>
    </row>
    <row r="448">
      <c r="A448" s="48"/>
    </row>
    <row r="449">
      <c r="A449" s="48"/>
    </row>
    <row r="450">
      <c r="A450" s="48"/>
    </row>
    <row r="451">
      <c r="A451" s="48"/>
    </row>
    <row r="452">
      <c r="A452" s="48"/>
    </row>
    <row r="453">
      <c r="A453" s="48"/>
    </row>
    <row r="454">
      <c r="A454" s="48"/>
    </row>
    <row r="455">
      <c r="A455" s="48"/>
    </row>
    <row r="456">
      <c r="A456" s="48"/>
    </row>
    <row r="457">
      <c r="A457" s="48"/>
    </row>
    <row r="458">
      <c r="A458" s="48"/>
    </row>
    <row r="459">
      <c r="A459" s="48"/>
    </row>
    <row r="460">
      <c r="A460" s="48"/>
    </row>
    <row r="461">
      <c r="A461" s="48"/>
    </row>
    <row r="462">
      <c r="A462" s="48"/>
    </row>
    <row r="463">
      <c r="A463" s="48"/>
    </row>
    <row r="464">
      <c r="A464" s="48"/>
    </row>
    <row r="465">
      <c r="A465" s="48"/>
    </row>
    <row r="466">
      <c r="A466" s="48"/>
    </row>
    <row r="467">
      <c r="A467" s="48"/>
    </row>
    <row r="468">
      <c r="A468" s="48"/>
    </row>
    <row r="469">
      <c r="A469" s="48"/>
    </row>
    <row r="470">
      <c r="A470" s="48"/>
    </row>
    <row r="471">
      <c r="A471" s="48"/>
    </row>
    <row r="472">
      <c r="A472" s="48"/>
    </row>
    <row r="473">
      <c r="A473" s="48"/>
    </row>
    <row r="474">
      <c r="A474" s="48"/>
    </row>
    <row r="475">
      <c r="A475" s="48"/>
    </row>
    <row r="476">
      <c r="A476" s="48"/>
    </row>
    <row r="477">
      <c r="A477" s="48"/>
    </row>
    <row r="478">
      <c r="A478" s="48"/>
    </row>
    <row r="479">
      <c r="A479" s="48"/>
    </row>
    <row r="480">
      <c r="A480" s="48"/>
    </row>
    <row r="481">
      <c r="A481" s="48"/>
    </row>
    <row r="482">
      <c r="A482" s="48"/>
    </row>
    <row r="483">
      <c r="A483" s="48"/>
    </row>
    <row r="484">
      <c r="A484" s="48"/>
    </row>
    <row r="485">
      <c r="A485" s="48"/>
    </row>
    <row r="486">
      <c r="A486" s="48"/>
    </row>
    <row r="487">
      <c r="A487" s="48"/>
    </row>
    <row r="488">
      <c r="A488" s="48"/>
    </row>
    <row r="489">
      <c r="A489" s="48"/>
    </row>
    <row r="490">
      <c r="A490" s="48"/>
    </row>
    <row r="491">
      <c r="A491" s="48"/>
    </row>
    <row r="492">
      <c r="A492" s="48"/>
    </row>
    <row r="493">
      <c r="A493" s="48"/>
    </row>
    <row r="494">
      <c r="A494" s="48"/>
    </row>
    <row r="495">
      <c r="A495" s="48"/>
    </row>
    <row r="496">
      <c r="A496" s="48"/>
    </row>
    <row r="497">
      <c r="A497" s="48"/>
    </row>
    <row r="498">
      <c r="A498" s="48"/>
    </row>
    <row r="499">
      <c r="A499" s="48"/>
    </row>
    <row r="500">
      <c r="A500" s="48"/>
    </row>
    <row r="501">
      <c r="A501" s="48"/>
    </row>
    <row r="502">
      <c r="A502" s="48"/>
    </row>
    <row r="503">
      <c r="A503" s="48"/>
    </row>
    <row r="504">
      <c r="A504" s="48"/>
    </row>
    <row r="505">
      <c r="A505" s="48"/>
    </row>
    <row r="506">
      <c r="A506" s="48"/>
    </row>
    <row r="507">
      <c r="A507" s="48"/>
    </row>
    <row r="508">
      <c r="A508" s="48"/>
    </row>
    <row r="509">
      <c r="A509" s="48"/>
    </row>
    <row r="510">
      <c r="A510" s="48"/>
    </row>
    <row r="511">
      <c r="A511" s="48"/>
    </row>
    <row r="512">
      <c r="A512" s="48"/>
    </row>
    <row r="513">
      <c r="A513" s="48"/>
    </row>
    <row r="514">
      <c r="A514" s="48"/>
    </row>
    <row r="515">
      <c r="A515" s="48"/>
    </row>
    <row r="516">
      <c r="A516" s="48"/>
    </row>
    <row r="517">
      <c r="A517" s="48"/>
    </row>
    <row r="518">
      <c r="A518" s="48"/>
    </row>
    <row r="519">
      <c r="A519" s="48"/>
    </row>
    <row r="520">
      <c r="A520" s="48"/>
    </row>
    <row r="521">
      <c r="A521" s="48"/>
    </row>
    <row r="522">
      <c r="A522" s="48"/>
    </row>
    <row r="523">
      <c r="A523" s="48"/>
    </row>
    <row r="524">
      <c r="A524" s="48"/>
    </row>
    <row r="525">
      <c r="A525" s="48"/>
    </row>
    <row r="526">
      <c r="A526" s="48"/>
    </row>
    <row r="527">
      <c r="A527" s="48"/>
    </row>
    <row r="528">
      <c r="A528" s="48"/>
    </row>
    <row r="529">
      <c r="A529" s="48"/>
    </row>
    <row r="530">
      <c r="A530" s="48"/>
    </row>
    <row r="531">
      <c r="A531" s="48"/>
    </row>
    <row r="532">
      <c r="A532" s="48"/>
    </row>
    <row r="533">
      <c r="A533" s="48"/>
    </row>
    <row r="534">
      <c r="A534" s="48"/>
    </row>
    <row r="535">
      <c r="A535" s="48"/>
    </row>
    <row r="536">
      <c r="A536" s="48"/>
    </row>
    <row r="537">
      <c r="A537" s="48"/>
    </row>
    <row r="538">
      <c r="A538" s="48"/>
    </row>
    <row r="539">
      <c r="A539" s="48"/>
    </row>
    <row r="540">
      <c r="A540" s="48"/>
    </row>
    <row r="541">
      <c r="A541" s="48"/>
    </row>
    <row r="542">
      <c r="A542" s="48"/>
    </row>
    <row r="543">
      <c r="A543" s="48"/>
    </row>
    <row r="544">
      <c r="A544" s="48"/>
    </row>
    <row r="545">
      <c r="A545" s="48"/>
    </row>
    <row r="546">
      <c r="A546" s="48"/>
    </row>
    <row r="547">
      <c r="A547" s="48"/>
    </row>
    <row r="548">
      <c r="A548" s="48"/>
    </row>
    <row r="549">
      <c r="A549" s="48"/>
    </row>
    <row r="550">
      <c r="A550" s="48"/>
    </row>
    <row r="551">
      <c r="A551" s="48"/>
    </row>
    <row r="552">
      <c r="A552" s="48"/>
    </row>
    <row r="553">
      <c r="A553" s="48"/>
    </row>
    <row r="554">
      <c r="A554" s="48"/>
    </row>
    <row r="555">
      <c r="A555" s="48"/>
    </row>
    <row r="556">
      <c r="A556" s="48"/>
    </row>
    <row r="557">
      <c r="A557" s="48"/>
    </row>
    <row r="558">
      <c r="A558" s="48"/>
    </row>
    <row r="559">
      <c r="A559" s="48"/>
    </row>
    <row r="560">
      <c r="A560" s="48"/>
    </row>
    <row r="561">
      <c r="A561" s="48"/>
    </row>
    <row r="562">
      <c r="A562" s="48"/>
    </row>
    <row r="563">
      <c r="A563" s="48"/>
    </row>
    <row r="564">
      <c r="A564" s="48"/>
    </row>
    <row r="565">
      <c r="A565" s="48"/>
    </row>
    <row r="566">
      <c r="A566" s="48"/>
    </row>
    <row r="567">
      <c r="A567" s="48"/>
    </row>
    <row r="568">
      <c r="A568" s="48"/>
    </row>
    <row r="569">
      <c r="A569" s="48"/>
    </row>
    <row r="570">
      <c r="A570" s="48"/>
    </row>
    <row r="571">
      <c r="A571" s="48"/>
    </row>
    <row r="572">
      <c r="A572" s="48"/>
    </row>
    <row r="573">
      <c r="A573" s="48"/>
    </row>
    <row r="574">
      <c r="A574" s="48"/>
    </row>
    <row r="575">
      <c r="A575" s="48"/>
    </row>
    <row r="576">
      <c r="A576" s="48"/>
    </row>
    <row r="577">
      <c r="A577" s="48"/>
    </row>
    <row r="578">
      <c r="A578" s="48"/>
    </row>
    <row r="579">
      <c r="A579" s="48"/>
    </row>
    <row r="580">
      <c r="A580" s="48"/>
    </row>
    <row r="581">
      <c r="A581" s="48"/>
    </row>
    <row r="582">
      <c r="A582" s="48"/>
    </row>
    <row r="583">
      <c r="A583" s="48"/>
    </row>
    <row r="584">
      <c r="A584" s="48"/>
    </row>
    <row r="585">
      <c r="A585" s="48"/>
    </row>
    <row r="586">
      <c r="A586" s="48"/>
    </row>
    <row r="587">
      <c r="A587" s="48"/>
    </row>
    <row r="588">
      <c r="A588" s="48"/>
    </row>
    <row r="589">
      <c r="A589" s="48"/>
    </row>
    <row r="590">
      <c r="A590" s="48"/>
    </row>
    <row r="591">
      <c r="A591" s="48"/>
    </row>
    <row r="592">
      <c r="A592" s="48"/>
    </row>
    <row r="593">
      <c r="A593" s="48"/>
    </row>
    <row r="594">
      <c r="A594" s="48"/>
    </row>
    <row r="595">
      <c r="A595" s="48"/>
    </row>
    <row r="596">
      <c r="A596" s="48"/>
    </row>
    <row r="597">
      <c r="A597" s="48"/>
    </row>
    <row r="598">
      <c r="A598" s="48"/>
    </row>
    <row r="599">
      <c r="A599" s="48"/>
    </row>
    <row r="600">
      <c r="A600" s="48"/>
    </row>
    <row r="601">
      <c r="A601" s="48"/>
    </row>
    <row r="602">
      <c r="A602" s="48"/>
    </row>
    <row r="603">
      <c r="A603" s="48"/>
    </row>
    <row r="604">
      <c r="A604" s="48"/>
    </row>
    <row r="605">
      <c r="A605" s="48"/>
    </row>
    <row r="606">
      <c r="A606" s="48"/>
    </row>
    <row r="607">
      <c r="A607" s="48"/>
    </row>
    <row r="608">
      <c r="A608" s="48"/>
    </row>
    <row r="609">
      <c r="A609" s="48"/>
    </row>
    <row r="610">
      <c r="A610" s="48"/>
    </row>
    <row r="611">
      <c r="A611" s="48"/>
    </row>
    <row r="612">
      <c r="A612" s="48"/>
    </row>
    <row r="613">
      <c r="A613" s="48"/>
    </row>
    <row r="614">
      <c r="A614" s="48"/>
    </row>
    <row r="615">
      <c r="A615" s="48"/>
    </row>
    <row r="616">
      <c r="A616" s="48"/>
    </row>
    <row r="617">
      <c r="A617" s="48"/>
    </row>
    <row r="618">
      <c r="A618" s="48"/>
    </row>
    <row r="619">
      <c r="A619" s="48"/>
    </row>
    <row r="620">
      <c r="A620" s="48"/>
    </row>
    <row r="621">
      <c r="A621" s="48"/>
    </row>
    <row r="622">
      <c r="A622" s="48"/>
    </row>
    <row r="623">
      <c r="A623" s="48"/>
    </row>
    <row r="624">
      <c r="A624" s="48"/>
    </row>
    <row r="625">
      <c r="A625" s="48"/>
    </row>
    <row r="626">
      <c r="A626" s="48"/>
    </row>
    <row r="627">
      <c r="A627" s="48"/>
    </row>
    <row r="628">
      <c r="A628" s="48"/>
    </row>
    <row r="629">
      <c r="A629" s="48"/>
    </row>
    <row r="630">
      <c r="A630" s="48"/>
    </row>
    <row r="631">
      <c r="A631" s="48"/>
    </row>
    <row r="632">
      <c r="A632" s="48"/>
    </row>
    <row r="633">
      <c r="A633" s="48"/>
    </row>
    <row r="634">
      <c r="A634" s="48"/>
    </row>
    <row r="635">
      <c r="A635" s="48"/>
    </row>
    <row r="636">
      <c r="A636" s="48"/>
    </row>
    <row r="637">
      <c r="A637" s="48"/>
    </row>
    <row r="638">
      <c r="A638" s="48"/>
    </row>
    <row r="639">
      <c r="A639" s="48"/>
    </row>
    <row r="640">
      <c r="A640" s="48"/>
    </row>
    <row r="641">
      <c r="A641" s="48"/>
    </row>
    <row r="642">
      <c r="A642" s="48"/>
    </row>
    <row r="643">
      <c r="A643" s="48"/>
    </row>
    <row r="644">
      <c r="A644" s="48"/>
    </row>
    <row r="645">
      <c r="A645" s="48"/>
    </row>
    <row r="646">
      <c r="A646" s="48"/>
    </row>
    <row r="647">
      <c r="A647" s="48"/>
    </row>
    <row r="648">
      <c r="A648" s="48"/>
    </row>
    <row r="649">
      <c r="A649" s="48"/>
    </row>
    <row r="650">
      <c r="A650" s="48"/>
    </row>
    <row r="651">
      <c r="A651" s="48"/>
    </row>
    <row r="652">
      <c r="A652" s="48"/>
    </row>
    <row r="653">
      <c r="A653" s="48"/>
    </row>
    <row r="654">
      <c r="A654" s="48"/>
    </row>
    <row r="655">
      <c r="A655" s="48"/>
    </row>
    <row r="656">
      <c r="A656" s="48"/>
    </row>
    <row r="657">
      <c r="A657" s="48"/>
    </row>
    <row r="658">
      <c r="A658" s="48"/>
    </row>
    <row r="659">
      <c r="A659" s="48"/>
    </row>
    <row r="660">
      <c r="A660" s="48"/>
    </row>
    <row r="661">
      <c r="A661" s="48"/>
    </row>
    <row r="662">
      <c r="A662" s="48"/>
    </row>
    <row r="663">
      <c r="A663" s="48"/>
    </row>
    <row r="664">
      <c r="A664" s="48"/>
    </row>
    <row r="665">
      <c r="A665" s="48"/>
    </row>
    <row r="666">
      <c r="A666" s="48"/>
    </row>
    <row r="667">
      <c r="A667" s="48"/>
    </row>
    <row r="668">
      <c r="A668" s="48"/>
    </row>
    <row r="669">
      <c r="A669" s="48"/>
    </row>
    <row r="670">
      <c r="A670" s="48"/>
    </row>
    <row r="671">
      <c r="A671" s="48"/>
    </row>
    <row r="672">
      <c r="A672" s="48"/>
    </row>
    <row r="673">
      <c r="A673" s="48"/>
    </row>
    <row r="674">
      <c r="A674" s="48"/>
    </row>
    <row r="675">
      <c r="A675" s="48"/>
    </row>
    <row r="676">
      <c r="A676" s="48"/>
    </row>
    <row r="677">
      <c r="A677" s="48"/>
    </row>
    <row r="678">
      <c r="A678" s="48"/>
    </row>
    <row r="679">
      <c r="A679" s="48"/>
    </row>
    <row r="680">
      <c r="A680" s="48"/>
    </row>
    <row r="681">
      <c r="A681" s="48"/>
    </row>
    <row r="682">
      <c r="A682" s="48"/>
    </row>
    <row r="683">
      <c r="A683" s="48"/>
    </row>
    <row r="684">
      <c r="A684" s="48"/>
    </row>
    <row r="685">
      <c r="A685" s="48"/>
    </row>
    <row r="686">
      <c r="A686" s="48"/>
    </row>
    <row r="687">
      <c r="A687" s="48"/>
    </row>
    <row r="688">
      <c r="A688" s="48"/>
    </row>
    <row r="689">
      <c r="A689" s="48"/>
    </row>
    <row r="690">
      <c r="A690" s="48"/>
    </row>
    <row r="691">
      <c r="A691" s="48"/>
    </row>
    <row r="692">
      <c r="A692" s="48"/>
    </row>
    <row r="693">
      <c r="A693" s="48"/>
    </row>
    <row r="694">
      <c r="A694" s="48"/>
    </row>
    <row r="695">
      <c r="A695" s="48"/>
    </row>
    <row r="696">
      <c r="A696" s="48"/>
    </row>
    <row r="697">
      <c r="A697" s="48"/>
    </row>
    <row r="698">
      <c r="A698" s="48"/>
    </row>
    <row r="699">
      <c r="A699" s="48"/>
    </row>
    <row r="700">
      <c r="A700" s="48"/>
    </row>
    <row r="701">
      <c r="A701" s="48"/>
    </row>
    <row r="702">
      <c r="A702" s="48"/>
    </row>
    <row r="703">
      <c r="A703" s="48"/>
    </row>
    <row r="704">
      <c r="A704" s="48"/>
    </row>
    <row r="705">
      <c r="A705" s="48"/>
    </row>
    <row r="706">
      <c r="A706" s="48"/>
    </row>
    <row r="707">
      <c r="A707" s="48"/>
    </row>
    <row r="708">
      <c r="A708" s="48"/>
    </row>
    <row r="709">
      <c r="A709" s="48"/>
    </row>
    <row r="710">
      <c r="A710" s="48"/>
    </row>
    <row r="711">
      <c r="A711" s="48"/>
    </row>
    <row r="712">
      <c r="A712" s="48"/>
    </row>
    <row r="713">
      <c r="A713" s="48"/>
    </row>
    <row r="714">
      <c r="A714" s="48"/>
    </row>
    <row r="715">
      <c r="A715" s="48"/>
    </row>
    <row r="716">
      <c r="A716" s="48"/>
    </row>
    <row r="717">
      <c r="A717" s="48"/>
    </row>
    <row r="718">
      <c r="A718" s="48"/>
    </row>
    <row r="719">
      <c r="A719" s="48"/>
    </row>
    <row r="720">
      <c r="A720" s="48"/>
    </row>
    <row r="721">
      <c r="A721" s="48"/>
    </row>
    <row r="722">
      <c r="A722" s="48"/>
    </row>
    <row r="723">
      <c r="A723" s="48"/>
    </row>
    <row r="724">
      <c r="A724" s="48"/>
    </row>
    <row r="725">
      <c r="A725" s="48"/>
    </row>
    <row r="726">
      <c r="A726" s="48"/>
    </row>
    <row r="727">
      <c r="A727" s="48"/>
    </row>
    <row r="728">
      <c r="A728" s="48"/>
    </row>
    <row r="729">
      <c r="A729" s="48"/>
    </row>
    <row r="730">
      <c r="A730" s="48"/>
    </row>
    <row r="731">
      <c r="A731" s="48"/>
    </row>
    <row r="732">
      <c r="A732" s="48"/>
    </row>
    <row r="733">
      <c r="A733" s="48"/>
    </row>
    <row r="734">
      <c r="A734" s="48"/>
    </row>
    <row r="735">
      <c r="A735" s="48"/>
    </row>
    <row r="736">
      <c r="A736" s="48"/>
    </row>
    <row r="737">
      <c r="A737" s="48"/>
    </row>
    <row r="738">
      <c r="A738" s="48"/>
    </row>
    <row r="739">
      <c r="A739" s="48"/>
    </row>
    <row r="740">
      <c r="A740" s="48"/>
    </row>
    <row r="741">
      <c r="A741" s="48"/>
    </row>
    <row r="742">
      <c r="A742" s="48"/>
    </row>
    <row r="743">
      <c r="A743" s="48"/>
    </row>
    <row r="744">
      <c r="A744" s="48"/>
    </row>
    <row r="745">
      <c r="A745" s="48"/>
    </row>
    <row r="746">
      <c r="A746" s="48"/>
    </row>
    <row r="747">
      <c r="A747" s="48"/>
    </row>
    <row r="748">
      <c r="A748" s="48"/>
    </row>
    <row r="749">
      <c r="A749" s="48"/>
    </row>
    <row r="750">
      <c r="A750" s="48"/>
    </row>
    <row r="751">
      <c r="A751" s="48"/>
    </row>
    <row r="752">
      <c r="A752" s="48"/>
    </row>
    <row r="753">
      <c r="A753" s="48"/>
    </row>
    <row r="754">
      <c r="A754" s="48"/>
    </row>
    <row r="755">
      <c r="A755" s="48"/>
    </row>
    <row r="756">
      <c r="A756" s="48"/>
    </row>
    <row r="757">
      <c r="A757" s="48"/>
    </row>
    <row r="758">
      <c r="A758" s="48"/>
    </row>
    <row r="759">
      <c r="A759" s="48"/>
    </row>
    <row r="760">
      <c r="A760" s="48"/>
    </row>
    <row r="761">
      <c r="A761" s="48"/>
    </row>
    <row r="762">
      <c r="A762" s="48"/>
    </row>
    <row r="763">
      <c r="A763" s="48"/>
    </row>
    <row r="764">
      <c r="A764" s="48"/>
    </row>
    <row r="765">
      <c r="A765" s="48"/>
    </row>
    <row r="766">
      <c r="A766" s="48"/>
    </row>
    <row r="767">
      <c r="A767" s="48"/>
    </row>
    <row r="768">
      <c r="A768" s="48"/>
    </row>
    <row r="769">
      <c r="A769" s="48"/>
    </row>
    <row r="770">
      <c r="A770" s="48"/>
    </row>
    <row r="771">
      <c r="A771" s="48"/>
    </row>
    <row r="772">
      <c r="A772" s="48"/>
    </row>
    <row r="773">
      <c r="A773" s="48"/>
    </row>
    <row r="774">
      <c r="A774" s="48"/>
    </row>
    <row r="775">
      <c r="A775" s="48"/>
    </row>
    <row r="776">
      <c r="A776" s="48"/>
    </row>
    <row r="777">
      <c r="A777" s="48"/>
    </row>
    <row r="778">
      <c r="A778" s="48"/>
    </row>
    <row r="779">
      <c r="A779" s="48"/>
    </row>
    <row r="780">
      <c r="A780" s="48"/>
    </row>
    <row r="781">
      <c r="A781" s="48"/>
    </row>
    <row r="782">
      <c r="A782" s="48"/>
    </row>
    <row r="783">
      <c r="A783" s="48"/>
    </row>
    <row r="784">
      <c r="A784" s="48"/>
    </row>
    <row r="785">
      <c r="A785" s="48"/>
    </row>
    <row r="786">
      <c r="A786" s="48"/>
    </row>
    <row r="787">
      <c r="A787" s="48"/>
    </row>
    <row r="788">
      <c r="A788" s="48"/>
    </row>
    <row r="789">
      <c r="A789" s="48"/>
    </row>
    <row r="790">
      <c r="A790" s="48"/>
    </row>
    <row r="791">
      <c r="A791" s="48"/>
    </row>
    <row r="792">
      <c r="A792" s="48"/>
    </row>
    <row r="793">
      <c r="A793" s="48"/>
    </row>
    <row r="794">
      <c r="A794" s="48"/>
    </row>
    <row r="795">
      <c r="A795" s="48"/>
    </row>
    <row r="796">
      <c r="A796" s="48"/>
    </row>
    <row r="797">
      <c r="A797" s="48"/>
    </row>
    <row r="798">
      <c r="A798" s="48"/>
    </row>
    <row r="799">
      <c r="A799" s="48"/>
    </row>
    <row r="800">
      <c r="A800" s="48"/>
    </row>
    <row r="801">
      <c r="A801" s="48"/>
    </row>
    <row r="802">
      <c r="A802" s="48"/>
    </row>
    <row r="803">
      <c r="A803" s="48"/>
    </row>
    <row r="804">
      <c r="A804" s="48"/>
    </row>
    <row r="805">
      <c r="A805" s="48"/>
    </row>
    <row r="806">
      <c r="A806" s="48"/>
    </row>
    <row r="807">
      <c r="A807" s="48"/>
    </row>
    <row r="808">
      <c r="A808" s="48"/>
    </row>
    <row r="809">
      <c r="A809" s="48"/>
    </row>
    <row r="810">
      <c r="A810" s="48"/>
    </row>
    <row r="811">
      <c r="A811" s="48"/>
    </row>
    <row r="812">
      <c r="A812" s="48"/>
    </row>
    <row r="813">
      <c r="A813" s="48"/>
    </row>
    <row r="814">
      <c r="A814" s="48"/>
    </row>
    <row r="815">
      <c r="A815" s="48"/>
    </row>
    <row r="816">
      <c r="A816" s="48"/>
    </row>
    <row r="817">
      <c r="A817" s="48"/>
    </row>
    <row r="818">
      <c r="A818" s="48"/>
    </row>
    <row r="819">
      <c r="A819" s="48"/>
    </row>
    <row r="820">
      <c r="A820" s="48"/>
    </row>
    <row r="821">
      <c r="A821" s="48"/>
    </row>
    <row r="822">
      <c r="A822" s="48"/>
    </row>
    <row r="823">
      <c r="A823" s="48"/>
    </row>
    <row r="824">
      <c r="A824" s="48"/>
    </row>
    <row r="825">
      <c r="A825" s="48"/>
    </row>
    <row r="826">
      <c r="A826" s="48"/>
    </row>
    <row r="827">
      <c r="A827" s="48"/>
    </row>
    <row r="828">
      <c r="A828" s="48"/>
    </row>
    <row r="829">
      <c r="A829" s="48"/>
    </row>
    <row r="830">
      <c r="A830" s="48"/>
    </row>
    <row r="831">
      <c r="A831" s="48"/>
    </row>
    <row r="832">
      <c r="A832" s="48"/>
    </row>
    <row r="833">
      <c r="A833" s="48"/>
    </row>
    <row r="834">
      <c r="A834" s="48"/>
    </row>
    <row r="835">
      <c r="A835" s="48"/>
    </row>
    <row r="836">
      <c r="A836" s="48"/>
    </row>
    <row r="837">
      <c r="A837" s="48"/>
    </row>
    <row r="838">
      <c r="A838" s="48"/>
    </row>
    <row r="839">
      <c r="A839" s="48"/>
    </row>
    <row r="840">
      <c r="A840" s="48"/>
    </row>
    <row r="841">
      <c r="A841" s="48"/>
    </row>
    <row r="842">
      <c r="A842" s="48"/>
    </row>
    <row r="843">
      <c r="A843" s="48"/>
    </row>
    <row r="844">
      <c r="A844" s="48"/>
    </row>
    <row r="845">
      <c r="A845" s="48"/>
    </row>
    <row r="846">
      <c r="A846" s="48"/>
    </row>
    <row r="847">
      <c r="A847" s="48"/>
    </row>
    <row r="848">
      <c r="A848" s="48"/>
    </row>
    <row r="849">
      <c r="A849" s="48"/>
    </row>
    <row r="850">
      <c r="A850" s="48"/>
    </row>
    <row r="851">
      <c r="A851" s="48"/>
    </row>
    <row r="852">
      <c r="A852" s="48"/>
    </row>
    <row r="853">
      <c r="A853" s="48"/>
    </row>
    <row r="854">
      <c r="A854" s="48"/>
    </row>
    <row r="855">
      <c r="A855" s="48"/>
    </row>
    <row r="856">
      <c r="A856" s="48"/>
    </row>
    <row r="857">
      <c r="A857" s="48"/>
    </row>
    <row r="858">
      <c r="A858" s="48"/>
    </row>
    <row r="859">
      <c r="A859" s="48"/>
    </row>
    <row r="860">
      <c r="A860" s="48"/>
    </row>
    <row r="861">
      <c r="A861" s="48"/>
    </row>
    <row r="862">
      <c r="A862" s="48"/>
    </row>
    <row r="863">
      <c r="A863" s="48"/>
    </row>
    <row r="864">
      <c r="A864" s="48"/>
    </row>
    <row r="865">
      <c r="A865" s="48"/>
    </row>
    <row r="866">
      <c r="A866" s="48"/>
    </row>
    <row r="867">
      <c r="A867" s="48"/>
    </row>
    <row r="868">
      <c r="A868" s="48"/>
    </row>
    <row r="869">
      <c r="A869" s="48"/>
    </row>
    <row r="870">
      <c r="A870" s="48"/>
    </row>
    <row r="871">
      <c r="A871" s="48"/>
    </row>
    <row r="872">
      <c r="A872" s="48"/>
    </row>
    <row r="873">
      <c r="A873" s="48"/>
    </row>
    <row r="874">
      <c r="A874" s="48"/>
    </row>
    <row r="875">
      <c r="A875" s="48"/>
    </row>
    <row r="876">
      <c r="A876" s="48"/>
    </row>
    <row r="877">
      <c r="A877" s="48"/>
    </row>
    <row r="878">
      <c r="A878" s="48"/>
    </row>
    <row r="879">
      <c r="A879" s="48"/>
    </row>
    <row r="880">
      <c r="A880" s="48"/>
    </row>
    <row r="881">
      <c r="A881" s="48"/>
    </row>
    <row r="882">
      <c r="A882" s="48"/>
    </row>
    <row r="883">
      <c r="A883" s="48"/>
    </row>
    <row r="884">
      <c r="A884" s="48"/>
    </row>
    <row r="885">
      <c r="A885" s="48"/>
    </row>
    <row r="886">
      <c r="A886" s="48"/>
    </row>
    <row r="887">
      <c r="A887" s="48"/>
    </row>
    <row r="888">
      <c r="A888" s="48"/>
    </row>
    <row r="889">
      <c r="A889" s="48"/>
    </row>
    <row r="890">
      <c r="A890" s="48"/>
    </row>
    <row r="891">
      <c r="A891" s="48"/>
    </row>
    <row r="892">
      <c r="A892" s="48"/>
    </row>
    <row r="893">
      <c r="A893" s="48"/>
    </row>
    <row r="894">
      <c r="A894" s="48"/>
    </row>
    <row r="895">
      <c r="A895" s="48"/>
    </row>
    <row r="896">
      <c r="A896" s="48"/>
    </row>
    <row r="897">
      <c r="A897" s="48"/>
    </row>
    <row r="898">
      <c r="A898" s="48"/>
    </row>
    <row r="899">
      <c r="A899" s="48"/>
    </row>
    <row r="900">
      <c r="A900" s="48"/>
    </row>
    <row r="901">
      <c r="A901" s="48"/>
    </row>
    <row r="902">
      <c r="A902" s="48"/>
    </row>
    <row r="903">
      <c r="A903" s="48"/>
    </row>
    <row r="904">
      <c r="A904" s="48"/>
    </row>
    <row r="905">
      <c r="A905" s="48"/>
    </row>
    <row r="906">
      <c r="A906" s="48"/>
    </row>
    <row r="907">
      <c r="A907" s="48"/>
    </row>
    <row r="908">
      <c r="A908" s="48"/>
    </row>
    <row r="909">
      <c r="A909" s="48"/>
    </row>
    <row r="910">
      <c r="A910" s="48"/>
    </row>
    <row r="911">
      <c r="A911" s="48"/>
    </row>
    <row r="912">
      <c r="A912" s="48"/>
    </row>
    <row r="913">
      <c r="A913" s="48"/>
    </row>
    <row r="914">
      <c r="A914" s="48"/>
    </row>
    <row r="915">
      <c r="A915" s="48"/>
    </row>
    <row r="916">
      <c r="A916" s="48"/>
    </row>
    <row r="917">
      <c r="A917" s="48"/>
    </row>
    <row r="918">
      <c r="A918" s="48"/>
    </row>
    <row r="919">
      <c r="A919" s="48"/>
    </row>
    <row r="920">
      <c r="A920" s="48"/>
    </row>
    <row r="921">
      <c r="A921" s="48"/>
    </row>
    <row r="922">
      <c r="A922" s="48"/>
    </row>
    <row r="923">
      <c r="A923" s="48"/>
    </row>
    <row r="924">
      <c r="A924" s="48"/>
    </row>
    <row r="925">
      <c r="A925" s="48"/>
    </row>
    <row r="926">
      <c r="A926" s="48"/>
    </row>
    <row r="927">
      <c r="A927" s="48"/>
    </row>
    <row r="928">
      <c r="A928" s="48"/>
    </row>
    <row r="929">
      <c r="A929" s="48"/>
    </row>
    <row r="930">
      <c r="A930" s="48"/>
    </row>
    <row r="931">
      <c r="A931" s="48"/>
    </row>
    <row r="932">
      <c r="A932" s="48"/>
    </row>
    <row r="933">
      <c r="A933" s="48"/>
    </row>
    <row r="934">
      <c r="A934" s="48"/>
    </row>
    <row r="935">
      <c r="A935" s="48"/>
    </row>
    <row r="936">
      <c r="A936" s="48"/>
    </row>
    <row r="937">
      <c r="A937" s="48"/>
    </row>
    <row r="938">
      <c r="A938" s="48"/>
    </row>
    <row r="939">
      <c r="A939" s="48"/>
    </row>
    <row r="940">
      <c r="A940" s="48"/>
    </row>
    <row r="941">
      <c r="A941" s="48"/>
    </row>
    <row r="942">
      <c r="A942" s="48"/>
    </row>
    <row r="943">
      <c r="A943" s="48"/>
    </row>
    <row r="944">
      <c r="A944" s="48"/>
    </row>
    <row r="945">
      <c r="A945" s="48"/>
    </row>
    <row r="946">
      <c r="A946" s="48"/>
    </row>
    <row r="947">
      <c r="A947" s="48"/>
    </row>
    <row r="948">
      <c r="A948" s="48"/>
    </row>
    <row r="949">
      <c r="A949" s="48"/>
    </row>
    <row r="950">
      <c r="A950" s="48"/>
    </row>
    <row r="951">
      <c r="A951" s="48"/>
    </row>
    <row r="952">
      <c r="A952" s="48"/>
    </row>
    <row r="953">
      <c r="A953" s="48"/>
    </row>
    <row r="954">
      <c r="A954" s="48"/>
    </row>
    <row r="955">
      <c r="A955" s="48"/>
    </row>
    <row r="956">
      <c r="A956" s="48"/>
    </row>
    <row r="957">
      <c r="A957" s="48"/>
    </row>
    <row r="958">
      <c r="A958" s="48"/>
    </row>
    <row r="959">
      <c r="A959" s="48"/>
    </row>
    <row r="960">
      <c r="A960" s="48"/>
    </row>
    <row r="961">
      <c r="A961" s="48"/>
    </row>
    <row r="962">
      <c r="A962" s="48"/>
    </row>
    <row r="963">
      <c r="A963" s="48"/>
    </row>
    <row r="964">
      <c r="A964" s="48"/>
    </row>
    <row r="965">
      <c r="A965" s="48"/>
    </row>
    <row r="966">
      <c r="A966" s="48"/>
    </row>
    <row r="967">
      <c r="A967" s="48"/>
    </row>
    <row r="968">
      <c r="A968" s="48"/>
    </row>
    <row r="969">
      <c r="A969" s="48"/>
    </row>
    <row r="970">
      <c r="A970" s="48"/>
    </row>
    <row r="971">
      <c r="A971" s="48"/>
    </row>
    <row r="972">
      <c r="A972" s="48"/>
    </row>
    <row r="973">
      <c r="A973" s="48"/>
    </row>
    <row r="974">
      <c r="A974" s="48"/>
    </row>
    <row r="975">
      <c r="A975" s="48"/>
    </row>
    <row r="976">
      <c r="A976" s="48"/>
    </row>
    <row r="977">
      <c r="A977" s="48"/>
    </row>
    <row r="978">
      <c r="A978" s="48"/>
    </row>
    <row r="979">
      <c r="A979" s="48"/>
    </row>
    <row r="980">
      <c r="A980" s="48"/>
    </row>
    <row r="981">
      <c r="A981" s="48"/>
    </row>
    <row r="982">
      <c r="A982" s="48"/>
    </row>
    <row r="983">
      <c r="A983" s="48"/>
    </row>
    <row r="984">
      <c r="A984" s="48"/>
    </row>
    <row r="985">
      <c r="A985" s="48"/>
    </row>
    <row r="986">
      <c r="A986" s="48"/>
    </row>
    <row r="987">
      <c r="A987" s="48"/>
    </row>
    <row r="988">
      <c r="A988" s="48"/>
    </row>
    <row r="989">
      <c r="A989" s="48"/>
    </row>
    <row r="990">
      <c r="A990" s="48"/>
    </row>
    <row r="991">
      <c r="A991" s="48"/>
    </row>
    <row r="992">
      <c r="A992" s="48"/>
    </row>
    <row r="993">
      <c r="A993" s="48"/>
    </row>
    <row r="994">
      <c r="A994" s="48"/>
    </row>
    <row r="995">
      <c r="A995" s="48"/>
    </row>
    <row r="996">
      <c r="A996" s="48"/>
    </row>
    <row r="997">
      <c r="A997" s="48"/>
    </row>
    <row r="998">
      <c r="A998" s="48"/>
    </row>
    <row r="999">
      <c r="A999" s="48"/>
    </row>
    <row r="1000">
      <c r="A1000" s="48"/>
    </row>
  </sheetData>
  <mergeCells count="2">
    <mergeCell ref="B1:N1"/>
    <mergeCell ref="B2:N2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2.14"/>
    <col customWidth="1" min="4" max="4" width="3.0"/>
    <col customWidth="1" min="6" max="6" width="3.29"/>
    <col customWidth="1" min="8" max="8" width="2.71"/>
    <col customWidth="1" min="10" max="10" width="2.57"/>
    <col customWidth="1" min="12" max="12" width="3.0"/>
    <col customWidth="1" min="14" max="14" width="3.86"/>
  </cols>
  <sheetData>
    <row r="1">
      <c r="A1" s="49"/>
      <c r="B1" s="2" t="s">
        <v>0</v>
      </c>
    </row>
    <row r="2">
      <c r="A2" s="49"/>
      <c r="B2" s="51" t="s">
        <v>76</v>
      </c>
    </row>
    <row r="3">
      <c r="A3" s="49"/>
      <c r="B3" s="3"/>
      <c r="C3" s="3"/>
      <c r="D3" s="3"/>
      <c r="E3" s="3"/>
      <c r="F3" s="4"/>
      <c r="G3" s="4"/>
      <c r="H3" s="4"/>
      <c r="I3" s="3"/>
      <c r="J3" s="3"/>
      <c r="K3" s="3"/>
      <c r="L3" s="3"/>
      <c r="M3" s="3"/>
      <c r="N3" s="4"/>
    </row>
    <row r="4">
      <c r="A4" s="49"/>
      <c r="B4" s="5"/>
      <c r="C4" s="5"/>
      <c r="D4" s="5"/>
      <c r="E4" s="52" t="s">
        <v>58</v>
      </c>
      <c r="F4" s="5"/>
      <c r="G4" s="52" t="s">
        <v>67</v>
      </c>
      <c r="H4" s="5"/>
      <c r="I4" s="52" t="s">
        <v>77</v>
      </c>
      <c r="J4" s="7"/>
      <c r="K4" s="9" t="s">
        <v>7</v>
      </c>
      <c r="L4" s="5"/>
      <c r="M4" s="53" t="s">
        <v>78</v>
      </c>
      <c r="N4" s="11"/>
    </row>
    <row r="5">
      <c r="A5" s="49"/>
      <c r="B5" s="3"/>
      <c r="C5" s="3"/>
      <c r="D5" s="3"/>
      <c r="E5" s="3"/>
      <c r="F5" s="4"/>
      <c r="G5" s="3"/>
      <c r="H5" s="4"/>
      <c r="I5" s="3"/>
      <c r="J5" s="4"/>
      <c r="K5" s="3"/>
      <c r="L5" s="3"/>
      <c r="M5" s="3"/>
      <c r="N5" s="4"/>
    </row>
    <row r="6">
      <c r="A6" s="49"/>
      <c r="B6" s="12"/>
      <c r="C6" s="13" t="s">
        <v>9</v>
      </c>
      <c r="D6" s="14"/>
      <c r="E6" s="54">
        <v>3759.0</v>
      </c>
      <c r="F6" s="16"/>
      <c r="G6" s="54">
        <v>2531.0</v>
      </c>
      <c r="H6" s="1"/>
      <c r="I6" s="54">
        <v>3754.0</v>
      </c>
      <c r="J6" s="4"/>
      <c r="K6" s="19">
        <f>I6-G6</f>
        <v>1223</v>
      </c>
      <c r="L6" s="3"/>
      <c r="M6" s="20">
        <f>I28</f>
        <v>7313.71</v>
      </c>
      <c r="N6" s="4"/>
    </row>
    <row r="7">
      <c r="A7" s="49"/>
      <c r="B7" s="12"/>
      <c r="C7" s="3"/>
      <c r="D7" s="12"/>
      <c r="E7" s="3"/>
      <c r="F7" s="4"/>
      <c r="G7" s="22"/>
      <c r="H7" s="4"/>
      <c r="I7" s="3"/>
      <c r="J7" s="21"/>
      <c r="K7" s="3"/>
      <c r="L7" s="3"/>
      <c r="M7" s="3"/>
      <c r="N7" s="4"/>
    </row>
    <row r="8">
      <c r="A8" s="49"/>
      <c r="B8" s="12" t="s">
        <v>10</v>
      </c>
      <c r="C8" s="23" t="s">
        <v>11</v>
      </c>
      <c r="D8" s="14"/>
      <c r="E8" s="55">
        <v>6970.0</v>
      </c>
      <c r="F8" s="16"/>
      <c r="G8" s="56">
        <v>8910.0</v>
      </c>
      <c r="H8" s="1"/>
      <c r="I8" s="56">
        <v>11000.0</v>
      </c>
      <c r="J8" s="1">
        <v>1.0</v>
      </c>
      <c r="K8" s="19">
        <f t="shared" ref="K8:K12" si="1">I8-G8</f>
        <v>2090</v>
      </c>
      <c r="L8" s="3"/>
      <c r="M8" s="57">
        <v>11000.0</v>
      </c>
      <c r="N8" s="1"/>
    </row>
    <row r="9">
      <c r="A9" s="49"/>
      <c r="B9" s="12"/>
      <c r="C9" s="23" t="s">
        <v>12</v>
      </c>
      <c r="D9" s="14"/>
      <c r="E9" s="56">
        <v>0.0</v>
      </c>
      <c r="F9" s="16"/>
      <c r="G9" s="56">
        <v>10.0</v>
      </c>
      <c r="H9" s="16"/>
      <c r="I9" s="56">
        <v>45.0</v>
      </c>
      <c r="J9" s="17"/>
      <c r="K9" s="19">
        <f t="shared" si="1"/>
        <v>35</v>
      </c>
      <c r="L9" s="3"/>
      <c r="M9" s="26"/>
      <c r="N9" s="4"/>
    </row>
    <row r="10">
      <c r="A10" s="49"/>
      <c r="B10" s="12"/>
      <c r="C10" s="23" t="s">
        <v>13</v>
      </c>
      <c r="D10" s="14"/>
      <c r="E10" s="56">
        <v>0.0</v>
      </c>
      <c r="F10" s="16"/>
      <c r="G10" s="56">
        <v>80.0</v>
      </c>
      <c r="H10" s="16"/>
      <c r="I10" s="56">
        <v>50.0</v>
      </c>
      <c r="J10" s="17"/>
      <c r="K10" s="19">
        <f t="shared" si="1"/>
        <v>-30</v>
      </c>
      <c r="L10" s="3"/>
      <c r="M10" s="57">
        <v>0.0</v>
      </c>
      <c r="N10" s="4"/>
    </row>
    <row r="11">
      <c r="A11" s="49"/>
      <c r="B11" s="12"/>
      <c r="C11" s="23"/>
      <c r="D11" s="14"/>
      <c r="E11" s="24"/>
      <c r="F11" s="16"/>
      <c r="G11" s="55">
        <v>-160.0</v>
      </c>
      <c r="H11" s="16"/>
      <c r="I11" s="55">
        <v>0.0</v>
      </c>
      <c r="J11" s="1">
        <v>2.0</v>
      </c>
      <c r="K11" s="19">
        <f t="shared" si="1"/>
        <v>160</v>
      </c>
      <c r="L11" s="3"/>
      <c r="M11" s="26"/>
      <c r="N11" s="4"/>
    </row>
    <row r="12">
      <c r="A12" s="49"/>
      <c r="B12" s="12"/>
      <c r="C12" s="28" t="s">
        <v>14</v>
      </c>
      <c r="D12" s="14"/>
      <c r="E12" s="15">
        <f>SUM(E8:E11)</f>
        <v>6970</v>
      </c>
      <c r="F12" s="16"/>
      <c r="G12" s="15">
        <f>SUM(G8:G11)</f>
        <v>8840</v>
      </c>
      <c r="H12" s="16"/>
      <c r="I12" s="15">
        <f>SUM(I8:I11)</f>
        <v>11095</v>
      </c>
      <c r="J12" s="17"/>
      <c r="K12" s="19">
        <f t="shared" si="1"/>
        <v>2255</v>
      </c>
      <c r="L12" s="3"/>
      <c r="M12" s="30">
        <f>SUM(M8:M10)</f>
        <v>11000</v>
      </c>
      <c r="N12" s="4"/>
    </row>
    <row r="13">
      <c r="A13" s="49"/>
      <c r="B13" s="12"/>
      <c r="C13" s="3"/>
      <c r="D13" s="12"/>
      <c r="E13" s="22"/>
      <c r="F13" s="4"/>
      <c r="G13" s="12"/>
      <c r="H13" s="4"/>
      <c r="I13" s="12"/>
      <c r="J13" s="21"/>
      <c r="K13" s="12"/>
      <c r="L13" s="3"/>
      <c r="M13" s="12"/>
      <c r="N13" s="4"/>
    </row>
    <row r="14">
      <c r="A14" s="49"/>
      <c r="B14" s="12" t="s">
        <v>15</v>
      </c>
      <c r="C14" s="58" t="s">
        <v>79</v>
      </c>
      <c r="D14" s="14"/>
      <c r="E14" s="55">
        <v>1615.0</v>
      </c>
      <c r="F14" s="16"/>
      <c r="G14" s="56">
        <v>1710.0</v>
      </c>
      <c r="H14" s="16"/>
      <c r="I14" s="56">
        <v>1805.0</v>
      </c>
      <c r="J14" s="1"/>
      <c r="K14" s="19">
        <f t="shared" ref="K14:K26" si="2">I14-G14</f>
        <v>95</v>
      </c>
      <c r="L14" s="3"/>
      <c r="M14" s="26">
        <v>1710.0</v>
      </c>
      <c r="N14" s="1"/>
    </row>
    <row r="15">
      <c r="A15" s="49"/>
      <c r="B15" s="12"/>
      <c r="C15" s="31" t="s">
        <v>17</v>
      </c>
      <c r="D15" s="14"/>
      <c r="E15" s="55">
        <v>947.0</v>
      </c>
      <c r="F15" s="16"/>
      <c r="G15" s="56">
        <v>0.0</v>
      </c>
      <c r="H15" s="16"/>
      <c r="I15" s="56">
        <v>-13.35</v>
      </c>
      <c r="J15" s="4">
        <v>3.0</v>
      </c>
      <c r="K15" s="19">
        <f t="shared" si="2"/>
        <v>-13.35</v>
      </c>
      <c r="L15" s="3"/>
      <c r="M15" s="26">
        <v>425.0</v>
      </c>
      <c r="N15" s="4" t="s">
        <v>18</v>
      </c>
    </row>
    <row r="16">
      <c r="A16" s="49"/>
      <c r="B16" s="12"/>
      <c r="C16" s="32" t="s">
        <v>19</v>
      </c>
      <c r="D16" s="14"/>
      <c r="E16" s="59">
        <v>835.0</v>
      </c>
      <c r="F16" s="16"/>
      <c r="G16" s="56">
        <v>26.0</v>
      </c>
      <c r="H16" s="16"/>
      <c r="I16" s="56">
        <v>2026.97</v>
      </c>
      <c r="K16" s="19">
        <f t="shared" si="2"/>
        <v>2000.97</v>
      </c>
      <c r="L16" s="3"/>
      <c r="M16" s="26">
        <v>2000.0</v>
      </c>
      <c r="N16" s="4">
        <v>4.0</v>
      </c>
    </row>
    <row r="17">
      <c r="A17" s="49"/>
      <c r="B17" s="12"/>
      <c r="C17" s="34" t="s">
        <v>20</v>
      </c>
      <c r="D17" s="14"/>
      <c r="E17" s="55">
        <v>420.0</v>
      </c>
      <c r="F17" s="16"/>
      <c r="G17" s="56">
        <v>540.0</v>
      </c>
      <c r="H17" s="16"/>
      <c r="I17" s="56">
        <v>261.25</v>
      </c>
      <c r="J17" s="17"/>
      <c r="K17" s="19">
        <f t="shared" si="2"/>
        <v>-278.75</v>
      </c>
      <c r="L17" s="3"/>
      <c r="M17" s="26">
        <v>550.0</v>
      </c>
      <c r="N17" s="47"/>
    </row>
    <row r="18">
      <c r="A18" s="49"/>
      <c r="B18" s="12"/>
      <c r="C18" s="23" t="s">
        <v>21</v>
      </c>
      <c r="D18" s="14"/>
      <c r="E18" s="55">
        <v>55.0</v>
      </c>
      <c r="F18" s="16"/>
      <c r="G18" s="56">
        <v>360.0</v>
      </c>
      <c r="H18" s="16"/>
      <c r="I18" s="56">
        <v>0.0</v>
      </c>
      <c r="J18" s="17"/>
      <c r="K18" s="19">
        <f t="shared" si="2"/>
        <v>-360</v>
      </c>
      <c r="L18" s="3"/>
      <c r="M18" s="26">
        <v>500.0</v>
      </c>
      <c r="N18" s="35"/>
    </row>
    <row r="19">
      <c r="A19" s="49"/>
      <c r="B19" s="12"/>
      <c r="C19" s="23" t="s">
        <v>22</v>
      </c>
      <c r="D19" s="14"/>
      <c r="E19" s="55">
        <v>180.0</v>
      </c>
      <c r="F19" s="16"/>
      <c r="G19" s="56">
        <v>275.0</v>
      </c>
      <c r="H19" s="16"/>
      <c r="I19" s="56">
        <v>250.0</v>
      </c>
      <c r="J19" s="4">
        <v>5.0</v>
      </c>
      <c r="K19" s="19">
        <f t="shared" si="2"/>
        <v>-25</v>
      </c>
      <c r="L19" s="3"/>
      <c r="M19" s="26">
        <v>275.0</v>
      </c>
      <c r="N19" s="4"/>
    </row>
    <row r="20">
      <c r="A20" s="49"/>
      <c r="B20" s="12"/>
      <c r="C20" s="23" t="s">
        <v>48</v>
      </c>
      <c r="D20" s="14"/>
      <c r="E20" s="55">
        <v>3662.0</v>
      </c>
      <c r="F20" s="16"/>
      <c r="G20" s="56">
        <v>4221.0</v>
      </c>
      <c r="H20" s="16"/>
      <c r="I20" s="56">
        <v>2498.81</v>
      </c>
      <c r="J20" s="17"/>
      <c r="K20" s="19">
        <f t="shared" si="2"/>
        <v>-1722.19</v>
      </c>
      <c r="L20" s="3"/>
      <c r="M20" s="26">
        <v>4221.0</v>
      </c>
      <c r="N20" s="4"/>
    </row>
    <row r="21">
      <c r="A21" s="49"/>
      <c r="B21" s="12"/>
      <c r="C21" s="23" t="s">
        <v>24</v>
      </c>
      <c r="D21" s="14"/>
      <c r="E21" s="24">
        <v>356.0</v>
      </c>
      <c r="F21" s="16"/>
      <c r="G21" s="42">
        <v>356.0</v>
      </c>
      <c r="H21" s="16"/>
      <c r="I21" s="56">
        <v>439.21</v>
      </c>
      <c r="J21" s="17"/>
      <c r="K21" s="19">
        <f t="shared" si="2"/>
        <v>83.21</v>
      </c>
      <c r="L21" s="3"/>
      <c r="M21" s="26">
        <v>356.0</v>
      </c>
      <c r="N21" s="4"/>
    </row>
    <row r="22">
      <c r="A22" s="49"/>
      <c r="B22" s="12"/>
      <c r="C22" s="23" t="s">
        <v>25</v>
      </c>
      <c r="D22" s="14"/>
      <c r="E22" s="55">
        <v>0.0</v>
      </c>
      <c r="F22" s="16"/>
      <c r="G22" s="42">
        <v>0.0</v>
      </c>
      <c r="H22" s="16"/>
      <c r="I22" s="42">
        <v>0.0</v>
      </c>
      <c r="J22" s="17"/>
      <c r="K22" s="19">
        <f t="shared" si="2"/>
        <v>0</v>
      </c>
      <c r="L22" s="3"/>
      <c r="M22" s="26">
        <v>100.0</v>
      </c>
      <c r="N22" s="4"/>
    </row>
    <row r="23">
      <c r="A23" s="49"/>
      <c r="B23" s="12"/>
      <c r="C23" s="23" t="s">
        <v>26</v>
      </c>
      <c r="D23" s="14"/>
      <c r="E23" s="55">
        <v>128.0</v>
      </c>
      <c r="F23" s="16"/>
      <c r="G23" s="56">
        <v>88.0</v>
      </c>
      <c r="H23" s="16"/>
      <c r="I23" s="56">
        <v>195.52</v>
      </c>
      <c r="J23" s="4">
        <v>6.0</v>
      </c>
      <c r="K23" s="19">
        <f t="shared" si="2"/>
        <v>107.52</v>
      </c>
      <c r="L23" s="3"/>
      <c r="M23" s="26">
        <v>100.0</v>
      </c>
      <c r="N23" s="1"/>
    </row>
    <row r="24">
      <c r="A24" s="49"/>
      <c r="B24" s="3"/>
      <c r="C24" s="23" t="s">
        <v>27</v>
      </c>
      <c r="D24" s="14"/>
      <c r="E24" s="24">
        <v>0.0</v>
      </c>
      <c r="F24" s="16"/>
      <c r="G24" s="24">
        <v>0.0</v>
      </c>
      <c r="H24" s="16"/>
      <c r="I24" s="24">
        <v>0.0</v>
      </c>
      <c r="J24" s="17"/>
      <c r="K24" s="19">
        <f t="shared" si="2"/>
        <v>0</v>
      </c>
      <c r="L24" s="3"/>
      <c r="M24" s="26">
        <v>0.0</v>
      </c>
      <c r="N24" s="4"/>
    </row>
    <row r="25">
      <c r="A25" s="49"/>
      <c r="B25" s="12"/>
      <c r="C25" s="23" t="s">
        <v>49</v>
      </c>
      <c r="D25" s="14"/>
      <c r="E25" s="55">
        <v>0.0</v>
      </c>
      <c r="F25" s="16"/>
      <c r="G25" s="56">
        <v>41.0</v>
      </c>
      <c r="H25" s="16"/>
      <c r="I25" s="56">
        <v>71.88</v>
      </c>
      <c r="J25" s="4">
        <v>7.0</v>
      </c>
      <c r="K25" s="19">
        <f t="shared" si="2"/>
        <v>30.88</v>
      </c>
      <c r="L25" s="3"/>
      <c r="M25" s="26">
        <v>50.0</v>
      </c>
      <c r="N25" s="4"/>
    </row>
    <row r="26">
      <c r="A26" s="49"/>
      <c r="B26" s="12"/>
      <c r="C26" s="28" t="s">
        <v>29</v>
      </c>
      <c r="D26" s="14"/>
      <c r="E26" s="15">
        <f>SUM(E14:E25)</f>
        <v>8198</v>
      </c>
      <c r="F26" s="16"/>
      <c r="G26" s="15">
        <f>SUM(G14:G25)</f>
        <v>7617</v>
      </c>
      <c r="H26" s="16"/>
      <c r="I26" s="15">
        <f>SUM(I14:I25)</f>
        <v>7535.29</v>
      </c>
      <c r="J26" s="17"/>
      <c r="K26" s="19">
        <f t="shared" si="2"/>
        <v>-81.71</v>
      </c>
      <c r="L26" s="3"/>
      <c r="M26" s="30">
        <f>SUM(M14:M25)</f>
        <v>10287</v>
      </c>
      <c r="N26" s="4"/>
    </row>
    <row r="27">
      <c r="A27" s="49"/>
      <c r="B27" s="3"/>
      <c r="C27" s="3"/>
      <c r="D27" s="3"/>
      <c r="E27" s="22"/>
      <c r="F27" s="4"/>
      <c r="G27" s="3"/>
      <c r="H27" s="4"/>
      <c r="I27" s="3"/>
      <c r="J27" s="17"/>
      <c r="K27" s="33"/>
      <c r="L27" s="3"/>
      <c r="M27" s="3"/>
      <c r="N27" s="4"/>
    </row>
    <row r="28">
      <c r="A28" s="49"/>
      <c r="B28" s="36" t="s">
        <v>30</v>
      </c>
      <c r="C28" s="28" t="s">
        <v>31</v>
      </c>
      <c r="D28" s="14"/>
      <c r="E28" s="15">
        <f>SUM(E6+E12-E26)</f>
        <v>2531</v>
      </c>
      <c r="F28" s="16"/>
      <c r="G28" s="15">
        <f>SUM(G6+G12-G26)</f>
        <v>3754</v>
      </c>
      <c r="H28" s="16"/>
      <c r="I28" s="15">
        <f>SUM(I6+I12-I26)</f>
        <v>7313.71</v>
      </c>
      <c r="J28" s="4"/>
      <c r="K28" s="19">
        <f>I28-G28</f>
        <v>3559.71</v>
      </c>
      <c r="L28" s="3"/>
      <c r="M28" s="30">
        <f>SUM(M6+M12-M26)</f>
        <v>8026.71</v>
      </c>
      <c r="N28" s="4"/>
    </row>
    <row r="29">
      <c r="A29" s="49"/>
      <c r="B29" s="37" t="s">
        <v>32</v>
      </c>
      <c r="C29" s="3"/>
      <c r="D29" s="3"/>
      <c r="E29" s="3"/>
      <c r="F29" s="4"/>
      <c r="G29" s="4"/>
      <c r="H29" s="4"/>
      <c r="I29" s="3"/>
      <c r="J29" s="3"/>
      <c r="K29" s="3"/>
      <c r="L29" s="3"/>
      <c r="M29" s="3"/>
      <c r="N29" s="4"/>
    </row>
    <row r="30">
      <c r="A30" s="50">
        <v>1.0</v>
      </c>
      <c r="B30" s="44" t="s">
        <v>69</v>
      </c>
      <c r="C30" s="3"/>
      <c r="D30" s="1"/>
      <c r="F30" s="4"/>
      <c r="G30" s="4"/>
      <c r="J30" s="3"/>
      <c r="K30" s="3"/>
      <c r="L30" s="3"/>
      <c r="M30" s="3"/>
      <c r="N30" s="4"/>
    </row>
    <row r="31">
      <c r="A31" s="50">
        <v>2.0</v>
      </c>
      <c r="B31" s="44" t="s">
        <v>70</v>
      </c>
      <c r="C31" s="44"/>
      <c r="J31" s="3"/>
      <c r="K31" s="3"/>
      <c r="L31" s="4"/>
      <c r="N31" s="4"/>
    </row>
    <row r="32">
      <c r="A32" s="50">
        <v>3.0</v>
      </c>
      <c r="B32" s="44" t="s">
        <v>71</v>
      </c>
      <c r="C32" s="39"/>
      <c r="F32" s="4">
        <v>4.0</v>
      </c>
      <c r="G32" s="44" t="s">
        <v>72</v>
      </c>
      <c r="J32" s="39"/>
      <c r="K32" s="39"/>
      <c r="L32" s="39"/>
      <c r="M32" s="39"/>
      <c r="N32" s="1"/>
    </row>
    <row r="33">
      <c r="A33" s="50">
        <v>5.0</v>
      </c>
      <c r="B33" s="44" t="s">
        <v>73</v>
      </c>
      <c r="F33" s="4">
        <v>6.0</v>
      </c>
      <c r="G33" s="44" t="s">
        <v>74</v>
      </c>
    </row>
    <row r="34">
      <c r="A34" s="50">
        <v>7.0</v>
      </c>
      <c r="B34" s="44" t="s">
        <v>75</v>
      </c>
    </row>
    <row r="35">
      <c r="A35" s="48"/>
    </row>
    <row r="36">
      <c r="A36" s="48"/>
    </row>
    <row r="37">
      <c r="A37" s="48"/>
    </row>
    <row r="38">
      <c r="A38" s="48"/>
    </row>
    <row r="39">
      <c r="A39" s="48"/>
      <c r="E39" s="4"/>
    </row>
    <row r="40">
      <c r="A40" s="50"/>
      <c r="B40" s="44"/>
    </row>
    <row r="41">
      <c r="A41" s="48"/>
    </row>
    <row r="42">
      <c r="A42" s="48"/>
    </row>
    <row r="43">
      <c r="A43" s="48"/>
    </row>
    <row r="44">
      <c r="A44" s="48"/>
    </row>
    <row r="45">
      <c r="A45" s="48"/>
    </row>
    <row r="46">
      <c r="A46" s="48"/>
    </row>
    <row r="47">
      <c r="A47" s="48"/>
    </row>
  </sheetData>
  <mergeCells count="2">
    <mergeCell ref="B1:N1"/>
    <mergeCell ref="B2:N2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2.29"/>
    <col customWidth="1" min="3" max="3" width="32.14"/>
    <col customWidth="1" min="4" max="4" width="3.0"/>
    <col customWidth="1" min="6" max="6" width="3.29"/>
    <col customWidth="1" min="8" max="8" width="2.71"/>
    <col customWidth="1" min="10" max="10" width="2.57"/>
    <col customWidth="1" min="12" max="12" width="3.0"/>
    <col customWidth="1" min="14" max="14" width="3.86"/>
  </cols>
  <sheetData>
    <row r="1">
      <c r="A1" s="49"/>
      <c r="B1" s="60" t="s">
        <v>0</v>
      </c>
    </row>
    <row r="2">
      <c r="A2" s="49"/>
      <c r="B2" s="61" t="s">
        <v>80</v>
      </c>
    </row>
    <row r="3">
      <c r="A3" s="49"/>
      <c r="B3" s="3"/>
      <c r="C3" s="3"/>
      <c r="D3" s="3"/>
      <c r="E3" s="3"/>
      <c r="F3" s="4"/>
      <c r="G3" s="4"/>
      <c r="H3" s="4"/>
      <c r="I3" s="3"/>
      <c r="J3" s="3"/>
      <c r="K3" s="3"/>
      <c r="L3" s="3"/>
      <c r="M3" s="3"/>
      <c r="N3" s="4"/>
    </row>
    <row r="4">
      <c r="A4" s="49"/>
      <c r="B4" s="5"/>
      <c r="C4" s="5"/>
      <c r="D4" s="5"/>
      <c r="E4" s="52" t="s">
        <v>67</v>
      </c>
      <c r="F4" s="5"/>
      <c r="G4" s="52" t="s">
        <v>77</v>
      </c>
      <c r="H4" s="5"/>
      <c r="I4" s="52" t="s">
        <v>81</v>
      </c>
      <c r="J4" s="7"/>
      <c r="K4" s="9" t="s">
        <v>7</v>
      </c>
      <c r="L4" s="5"/>
      <c r="M4" s="53" t="s">
        <v>82</v>
      </c>
      <c r="N4" s="11"/>
    </row>
    <row r="5">
      <c r="A5" s="49"/>
      <c r="B5" s="3"/>
      <c r="C5" s="3"/>
      <c r="D5" s="3"/>
      <c r="E5" s="3"/>
      <c r="F5" s="4"/>
      <c r="G5" s="3"/>
      <c r="H5" s="4"/>
      <c r="I5" s="3"/>
      <c r="J5" s="4"/>
      <c r="K5" s="3"/>
      <c r="L5" s="3"/>
      <c r="M5" s="3"/>
      <c r="N5" s="4"/>
    </row>
    <row r="6">
      <c r="A6" s="49"/>
      <c r="B6" s="12"/>
      <c r="C6" s="13" t="s">
        <v>9</v>
      </c>
      <c r="D6" s="14"/>
      <c r="E6" s="54">
        <v>2531.0</v>
      </c>
      <c r="F6" s="16"/>
      <c r="G6" s="54">
        <v>3754.0</v>
      </c>
      <c r="H6" s="1"/>
      <c r="I6" s="54">
        <v>7313.0</v>
      </c>
      <c r="J6" s="4"/>
      <c r="K6" s="19">
        <f>I6-G6</f>
        <v>3559</v>
      </c>
      <c r="L6" s="3"/>
      <c r="M6" s="20">
        <f>I28</f>
        <v>8319.71</v>
      </c>
      <c r="N6" s="4"/>
    </row>
    <row r="7">
      <c r="A7" s="49"/>
      <c r="B7" s="12"/>
      <c r="C7" s="3"/>
      <c r="D7" s="12"/>
      <c r="E7" s="3"/>
      <c r="F7" s="4"/>
      <c r="G7" s="22"/>
      <c r="H7" s="4"/>
      <c r="I7" s="3"/>
      <c r="J7" s="21"/>
      <c r="K7" s="3"/>
      <c r="L7" s="3"/>
      <c r="M7" s="3"/>
      <c r="N7" s="4"/>
    </row>
    <row r="8">
      <c r="A8" s="49"/>
      <c r="B8" s="12" t="s">
        <v>10</v>
      </c>
      <c r="C8" s="23" t="s">
        <v>11</v>
      </c>
      <c r="D8" s="14"/>
      <c r="E8" s="55">
        <v>8910.0</v>
      </c>
      <c r="F8" s="16"/>
      <c r="G8" s="56">
        <v>11000.0</v>
      </c>
      <c r="H8" s="1"/>
      <c r="I8" s="56">
        <v>11000.0</v>
      </c>
      <c r="J8" s="62">
        <v>1.0</v>
      </c>
      <c r="K8" s="19">
        <f t="shared" ref="K8:K12" si="1">I8-G8</f>
        <v>0</v>
      </c>
      <c r="L8" s="3"/>
      <c r="M8" s="57">
        <v>11000.0</v>
      </c>
      <c r="N8" s="1"/>
    </row>
    <row r="9">
      <c r="A9" s="49"/>
      <c r="B9" s="12"/>
      <c r="C9" s="23" t="s">
        <v>12</v>
      </c>
      <c r="D9" s="14"/>
      <c r="E9" s="56">
        <v>10.0</v>
      </c>
      <c r="F9" s="16"/>
      <c r="G9" s="56">
        <v>45.0</v>
      </c>
      <c r="H9" s="16"/>
      <c r="I9" s="56">
        <v>40.0</v>
      </c>
      <c r="J9" s="17"/>
      <c r="K9" s="19">
        <f t="shared" si="1"/>
        <v>-5</v>
      </c>
      <c r="L9" s="3"/>
      <c r="M9" s="26"/>
      <c r="N9" s="4"/>
    </row>
    <row r="10">
      <c r="A10" s="49"/>
      <c r="B10" s="12"/>
      <c r="C10" s="23" t="s">
        <v>13</v>
      </c>
      <c r="D10" s="14"/>
      <c r="E10" s="56">
        <v>80.0</v>
      </c>
      <c r="F10" s="16"/>
      <c r="G10" s="56">
        <v>50.0</v>
      </c>
      <c r="H10" s="16"/>
      <c r="I10" s="56">
        <v>0.0</v>
      </c>
      <c r="J10" s="17"/>
      <c r="K10" s="19">
        <f t="shared" si="1"/>
        <v>-50</v>
      </c>
      <c r="L10" s="3"/>
      <c r="M10" s="57">
        <v>0.0</v>
      </c>
      <c r="N10" s="4"/>
    </row>
    <row r="11">
      <c r="A11" s="49"/>
      <c r="B11" s="12"/>
      <c r="C11" s="23"/>
      <c r="D11" s="14"/>
      <c r="E11" s="55">
        <v>-160.0</v>
      </c>
      <c r="F11" s="16"/>
      <c r="G11" s="55">
        <v>0.0</v>
      </c>
      <c r="H11" s="16"/>
      <c r="I11" s="55">
        <v>0.0</v>
      </c>
      <c r="J11" s="1"/>
      <c r="K11" s="19">
        <f t="shared" si="1"/>
        <v>0</v>
      </c>
      <c r="L11" s="3"/>
      <c r="M11" s="26"/>
      <c r="N11" s="4"/>
    </row>
    <row r="12">
      <c r="A12" s="49"/>
      <c r="B12" s="12"/>
      <c r="C12" s="28" t="s">
        <v>14</v>
      </c>
      <c r="D12" s="14"/>
      <c r="E12" s="15">
        <f>SUM(E8:E11)</f>
        <v>8840</v>
      </c>
      <c r="F12" s="16"/>
      <c r="G12" s="15">
        <f>SUM(G8:G11)</f>
        <v>11095</v>
      </c>
      <c r="H12" s="16"/>
      <c r="I12" s="15">
        <f>SUM(I8:I11)</f>
        <v>11040</v>
      </c>
      <c r="J12" s="17"/>
      <c r="K12" s="19">
        <f t="shared" si="1"/>
        <v>-55</v>
      </c>
      <c r="L12" s="3"/>
      <c r="M12" s="63">
        <v>11000.0</v>
      </c>
      <c r="N12" s="4"/>
    </row>
    <row r="13">
      <c r="A13" s="49"/>
      <c r="B13" s="12"/>
      <c r="C13" s="3"/>
      <c r="D13" s="12"/>
      <c r="E13" s="22"/>
      <c r="F13" s="4"/>
      <c r="G13" s="12"/>
      <c r="H13" s="4"/>
      <c r="I13" s="12"/>
      <c r="J13" s="21"/>
      <c r="K13" s="12"/>
      <c r="L13" s="3"/>
      <c r="M13" s="12"/>
      <c r="N13" s="4"/>
    </row>
    <row r="14">
      <c r="A14" s="49"/>
      <c r="B14" s="12" t="s">
        <v>15</v>
      </c>
      <c r="C14" s="58" t="s">
        <v>79</v>
      </c>
      <c r="D14" s="14"/>
      <c r="E14" s="55">
        <v>1710.0</v>
      </c>
      <c r="F14" s="16"/>
      <c r="G14" s="56">
        <v>1805.0</v>
      </c>
      <c r="H14" s="16"/>
      <c r="I14" s="56">
        <v>1150.95</v>
      </c>
      <c r="J14" s="62">
        <v>2.0</v>
      </c>
      <c r="K14" s="19">
        <f t="shared" ref="K14:K24" si="2">I14-G14</f>
        <v>-654.05</v>
      </c>
      <c r="L14" s="3"/>
      <c r="M14" s="57">
        <v>1805.0</v>
      </c>
      <c r="N14" s="1"/>
    </row>
    <row r="15">
      <c r="A15" s="49"/>
      <c r="B15" s="12"/>
      <c r="C15" s="31" t="s">
        <v>17</v>
      </c>
      <c r="D15" s="14"/>
      <c r="E15" s="55">
        <v>0.0</v>
      </c>
      <c r="F15" s="16"/>
      <c r="G15" s="56">
        <v>-13.0</v>
      </c>
      <c r="H15" s="16"/>
      <c r="I15" s="56">
        <v>175.0</v>
      </c>
      <c r="J15" s="64">
        <v>3.0</v>
      </c>
      <c r="K15" s="19">
        <f t="shared" si="2"/>
        <v>188</v>
      </c>
      <c r="L15" s="3"/>
      <c r="M15" s="57">
        <v>175.0</v>
      </c>
      <c r="N15" s="4" t="s">
        <v>18</v>
      </c>
    </row>
    <row r="16">
      <c r="A16" s="49"/>
      <c r="B16" s="12"/>
      <c r="C16" s="32" t="s">
        <v>19</v>
      </c>
      <c r="D16" s="14"/>
      <c r="E16" s="59">
        <v>26.0</v>
      </c>
      <c r="F16" s="16"/>
      <c r="G16" s="56">
        <v>2027.0</v>
      </c>
      <c r="H16" s="16"/>
      <c r="I16" s="56">
        <v>28.78</v>
      </c>
      <c r="K16" s="19">
        <f t="shared" si="2"/>
        <v>-1998.22</v>
      </c>
      <c r="L16" s="3"/>
      <c r="M16" s="57">
        <v>0.0</v>
      </c>
      <c r="N16" s="4"/>
    </row>
    <row r="17">
      <c r="A17" s="49"/>
      <c r="B17" s="12"/>
      <c r="C17" s="34" t="s">
        <v>20</v>
      </c>
      <c r="D17" s="14"/>
      <c r="E17" s="55">
        <v>540.0</v>
      </c>
      <c r="F17" s="16"/>
      <c r="G17" s="56">
        <v>261.0</v>
      </c>
      <c r="H17" s="16"/>
      <c r="I17" s="56">
        <v>356.25</v>
      </c>
      <c r="J17" s="17"/>
      <c r="K17" s="19">
        <f t="shared" si="2"/>
        <v>95.25</v>
      </c>
      <c r="L17" s="3"/>
      <c r="M17" s="57">
        <v>500.0</v>
      </c>
      <c r="N17" s="47"/>
    </row>
    <row r="18">
      <c r="A18" s="49"/>
      <c r="B18" s="12"/>
      <c r="C18" s="23" t="s">
        <v>21</v>
      </c>
      <c r="D18" s="14"/>
      <c r="E18" s="55">
        <v>360.0</v>
      </c>
      <c r="F18" s="16"/>
      <c r="G18" s="56">
        <v>0.0</v>
      </c>
      <c r="H18" s="16"/>
      <c r="I18" s="56">
        <v>371.25</v>
      </c>
      <c r="J18" s="17"/>
      <c r="K18" s="19">
        <f t="shared" si="2"/>
        <v>371.25</v>
      </c>
      <c r="L18" s="3"/>
      <c r="M18" s="57">
        <v>1200.0</v>
      </c>
      <c r="N18" s="65"/>
    </row>
    <row r="19">
      <c r="A19" s="49"/>
      <c r="B19" s="12"/>
      <c r="C19" s="23" t="s">
        <v>22</v>
      </c>
      <c r="D19" s="14"/>
      <c r="E19" s="55">
        <v>275.0</v>
      </c>
      <c r="F19" s="16"/>
      <c r="G19" s="56">
        <v>250.0</v>
      </c>
      <c r="H19" s="16"/>
      <c r="I19" s="56">
        <v>250.0</v>
      </c>
      <c r="J19" s="4"/>
      <c r="K19" s="19">
        <f t="shared" si="2"/>
        <v>0</v>
      </c>
      <c r="L19" s="3"/>
      <c r="M19" s="26">
        <v>275.0</v>
      </c>
      <c r="N19" s="4"/>
    </row>
    <row r="20">
      <c r="A20" s="49"/>
      <c r="B20" s="12"/>
      <c r="C20" s="58" t="s">
        <v>23</v>
      </c>
      <c r="D20" s="14"/>
      <c r="E20" s="55">
        <v>4221.0</v>
      </c>
      <c r="F20" s="16"/>
      <c r="G20" s="56">
        <v>2499.0</v>
      </c>
      <c r="H20" s="16"/>
      <c r="I20" s="56">
        <v>5651.21</v>
      </c>
      <c r="J20" s="64">
        <v>4.0</v>
      </c>
      <c r="K20" s="19">
        <f t="shared" si="2"/>
        <v>3152.21</v>
      </c>
      <c r="L20" s="3"/>
      <c r="M20" s="57">
        <v>4500.0</v>
      </c>
      <c r="N20" s="4"/>
    </row>
    <row r="21">
      <c r="A21" s="49"/>
      <c r="B21" s="12"/>
      <c r="C21" s="23" t="s">
        <v>24</v>
      </c>
      <c r="D21" s="14"/>
      <c r="E21" s="24">
        <v>356.0</v>
      </c>
      <c r="F21" s="16"/>
      <c r="G21" s="56">
        <v>439.0</v>
      </c>
      <c r="H21" s="16"/>
      <c r="I21" s="56">
        <v>1513.97</v>
      </c>
      <c r="J21" s="64">
        <v>5.0</v>
      </c>
      <c r="K21" s="19">
        <f t="shared" si="2"/>
        <v>1074.97</v>
      </c>
      <c r="L21" s="3"/>
      <c r="M21" s="57">
        <v>1200.0</v>
      </c>
      <c r="N21" s="4"/>
    </row>
    <row r="22">
      <c r="A22" s="49"/>
      <c r="B22" s="12"/>
      <c r="C22" s="58" t="s">
        <v>83</v>
      </c>
      <c r="D22" s="14"/>
      <c r="E22" s="55">
        <v>0.0</v>
      </c>
      <c r="F22" s="16"/>
      <c r="G22" s="42">
        <v>0.0</v>
      </c>
      <c r="H22" s="16"/>
      <c r="I22" s="42">
        <v>0.0</v>
      </c>
      <c r="J22" s="17"/>
      <c r="K22" s="19">
        <f t="shared" si="2"/>
        <v>0</v>
      </c>
      <c r="L22" s="3"/>
      <c r="M22" s="26">
        <v>100.0</v>
      </c>
      <c r="N22" s="4"/>
    </row>
    <row r="23">
      <c r="A23" s="49"/>
      <c r="B23" s="12"/>
      <c r="C23" s="23" t="s">
        <v>26</v>
      </c>
      <c r="D23" s="14"/>
      <c r="E23" s="55">
        <v>88.0</v>
      </c>
      <c r="F23" s="16"/>
      <c r="G23" s="56">
        <v>196.0</v>
      </c>
      <c r="H23" s="16"/>
      <c r="I23" s="56">
        <v>472.0</v>
      </c>
      <c r="J23" s="64">
        <v>6.0</v>
      </c>
      <c r="K23" s="19">
        <f t="shared" si="2"/>
        <v>276</v>
      </c>
      <c r="L23" s="3"/>
      <c r="M23" s="57">
        <v>450.0</v>
      </c>
      <c r="N23" s="1"/>
    </row>
    <row r="24">
      <c r="A24" s="49"/>
      <c r="B24" s="3"/>
      <c r="C24" s="23" t="s">
        <v>27</v>
      </c>
      <c r="D24" s="14"/>
      <c r="E24" s="24">
        <v>0.0</v>
      </c>
      <c r="F24" s="16"/>
      <c r="G24" s="24">
        <v>0.0</v>
      </c>
      <c r="H24" s="16"/>
      <c r="I24" s="24">
        <v>0.0</v>
      </c>
      <c r="J24" s="17"/>
      <c r="K24" s="19">
        <f t="shared" si="2"/>
        <v>0</v>
      </c>
      <c r="L24" s="3"/>
      <c r="M24" s="26">
        <v>0.0</v>
      </c>
      <c r="N24" s="4"/>
    </row>
    <row r="25">
      <c r="A25" s="49"/>
      <c r="B25" s="12"/>
      <c r="C25" s="23" t="s">
        <v>49</v>
      </c>
      <c r="D25" s="14"/>
      <c r="E25" s="55">
        <v>41.0</v>
      </c>
      <c r="F25" s="16"/>
      <c r="G25" s="56">
        <v>72.0</v>
      </c>
      <c r="H25" s="16"/>
      <c r="I25" s="56">
        <v>63.88</v>
      </c>
      <c r="J25" s="4"/>
      <c r="K25" s="66">
        <v>63.88</v>
      </c>
      <c r="L25" s="3"/>
      <c r="M25" s="57">
        <v>75.0</v>
      </c>
      <c r="N25" s="4"/>
    </row>
    <row r="26">
      <c r="A26" s="49"/>
      <c r="B26" s="12"/>
      <c r="C26" s="28" t="s">
        <v>29</v>
      </c>
      <c r="D26" s="14"/>
      <c r="E26" s="15">
        <f>SUM(E14:E25)</f>
        <v>7617</v>
      </c>
      <c r="F26" s="16"/>
      <c r="G26" s="15">
        <f>SUM(G14:G25)</f>
        <v>7536</v>
      </c>
      <c r="H26" s="16"/>
      <c r="I26" s="15">
        <f>SUM(I14:I25)</f>
        <v>10033.29</v>
      </c>
      <c r="J26" s="17"/>
      <c r="K26" s="19">
        <f>I26-G26</f>
        <v>2497.29</v>
      </c>
      <c r="L26" s="3"/>
      <c r="M26" s="30">
        <f>SUM(M14:M25)</f>
        <v>10280</v>
      </c>
      <c r="N26" s="4"/>
    </row>
    <row r="27">
      <c r="A27" s="49"/>
      <c r="B27" s="3"/>
      <c r="C27" s="3"/>
      <c r="D27" s="3"/>
      <c r="E27" s="22"/>
      <c r="F27" s="4"/>
      <c r="G27" s="3"/>
      <c r="H27" s="4"/>
      <c r="I27" s="3"/>
      <c r="J27" s="17"/>
      <c r="K27" s="33"/>
      <c r="L27" s="3"/>
      <c r="M27" s="3"/>
      <c r="N27" s="4"/>
    </row>
    <row r="28">
      <c r="A28" s="49"/>
      <c r="B28" s="36" t="s">
        <v>30</v>
      </c>
      <c r="C28" s="28" t="s">
        <v>31</v>
      </c>
      <c r="D28" s="14"/>
      <c r="E28" s="15">
        <f>SUM(E6+E12-E26)</f>
        <v>3754</v>
      </c>
      <c r="F28" s="16"/>
      <c r="G28" s="15">
        <f>SUM(G6+G12-G26)</f>
        <v>7313</v>
      </c>
      <c r="H28" s="16"/>
      <c r="I28" s="15">
        <f>SUM(I6+I12-I26)</f>
        <v>8319.71</v>
      </c>
      <c r="J28" s="4"/>
      <c r="K28" s="19">
        <f>I28-G28</f>
        <v>1006.71</v>
      </c>
      <c r="L28" s="3"/>
      <c r="M28" s="30">
        <f>SUM(M6+M12-M26)</f>
        <v>9039.71</v>
      </c>
      <c r="N28" s="4"/>
    </row>
    <row r="29">
      <c r="A29" s="49"/>
      <c r="B29" s="37" t="s">
        <v>32</v>
      </c>
      <c r="C29" s="3"/>
      <c r="D29" s="3"/>
      <c r="E29" s="3"/>
      <c r="F29" s="4"/>
      <c r="G29" s="4"/>
      <c r="H29" s="4"/>
      <c r="I29" s="3"/>
      <c r="J29" s="3"/>
      <c r="K29" s="3"/>
      <c r="L29" s="3"/>
      <c r="M29" s="3"/>
      <c r="N29" s="4"/>
    </row>
    <row r="30">
      <c r="A30" s="50"/>
      <c r="B30" s="67"/>
      <c r="C30" s="3"/>
      <c r="D30" s="1"/>
      <c r="F30" s="4"/>
      <c r="G30" s="4"/>
      <c r="J30" s="3"/>
      <c r="K30" s="3"/>
      <c r="L30" s="3"/>
      <c r="M30" s="3"/>
      <c r="N30" s="4"/>
    </row>
    <row r="31">
      <c r="A31" s="50">
        <v>1.0</v>
      </c>
      <c r="B31" s="68" t="s">
        <v>84</v>
      </c>
      <c r="C31" s="3"/>
      <c r="D31" s="1"/>
      <c r="E31" s="69"/>
      <c r="F31" s="64">
        <v>4.0</v>
      </c>
      <c r="G31" s="68" t="s">
        <v>85</v>
      </c>
      <c r="N31" s="4"/>
    </row>
    <row r="32">
      <c r="A32" s="70">
        <v>2.0</v>
      </c>
      <c r="B32" s="71" t="s">
        <v>86</v>
      </c>
      <c r="F32" s="72">
        <v>5.0</v>
      </c>
      <c r="G32" s="73" t="s">
        <v>87</v>
      </c>
      <c r="N32" s="4"/>
    </row>
    <row r="33">
      <c r="A33" s="64"/>
      <c r="F33" s="64">
        <v>6.0</v>
      </c>
      <c r="G33" s="68" t="s">
        <v>88</v>
      </c>
      <c r="L33" s="39"/>
      <c r="M33" s="39"/>
      <c r="N33" s="1"/>
    </row>
    <row r="34">
      <c r="A34" s="64">
        <v>3.0</v>
      </c>
      <c r="B34" s="68" t="s">
        <v>89</v>
      </c>
      <c r="G34" s="73" t="s">
        <v>90</v>
      </c>
      <c r="L34" s="69"/>
      <c r="M34" s="69"/>
    </row>
    <row r="35">
      <c r="A35" s="74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</row>
    <row r="36">
      <c r="A36" s="75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</row>
    <row r="37">
      <c r="A37" s="48"/>
    </row>
    <row r="38">
      <c r="A38" s="48"/>
    </row>
    <row r="39">
      <c r="A39" s="48"/>
      <c r="E39" s="4"/>
    </row>
    <row r="40">
      <c r="A40" s="50"/>
      <c r="B40" s="44"/>
    </row>
    <row r="41">
      <c r="A41" s="48"/>
    </row>
    <row r="42">
      <c r="A42" s="48"/>
    </row>
    <row r="43">
      <c r="A43" s="48"/>
    </row>
    <row r="44">
      <c r="A44" s="48"/>
    </row>
    <row r="45">
      <c r="A45" s="48"/>
    </row>
    <row r="46">
      <c r="A46" s="48"/>
    </row>
    <row r="47">
      <c r="A47" s="48"/>
    </row>
  </sheetData>
  <mergeCells count="5">
    <mergeCell ref="B1:N1"/>
    <mergeCell ref="B2:N2"/>
    <mergeCell ref="B32:E33"/>
    <mergeCell ref="G32:M32"/>
    <mergeCell ref="G34:K34"/>
  </mergeCells>
  <printOptions horizontalCentered="1"/>
  <pageMargins bottom="0.75" footer="0.0" header="0.0" left="0.7" right="0.7" top="0.75"/>
  <pageSetup fitToHeight="0" orientation="landscape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.29"/>
    <col customWidth="1" min="3" max="3" width="32.14"/>
    <col customWidth="1" min="4" max="4" width="3.0"/>
    <col customWidth="1" min="6" max="6" width="3.29"/>
    <col customWidth="1" min="8" max="8" width="2.71"/>
    <col customWidth="1" min="10" max="10" width="2.57"/>
    <col customWidth="1" min="12" max="12" width="3.0"/>
    <col customWidth="1" min="14" max="14" width="3.86"/>
  </cols>
  <sheetData>
    <row r="1">
      <c r="A1" s="49"/>
      <c r="B1" s="60" t="s">
        <v>0</v>
      </c>
    </row>
    <row r="2">
      <c r="A2" s="49"/>
      <c r="B2" s="61" t="s">
        <v>91</v>
      </c>
    </row>
    <row r="3">
      <c r="A3" s="49"/>
      <c r="B3" s="60"/>
    </row>
    <row r="4">
      <c r="A4" s="49"/>
      <c r="B4" s="5"/>
      <c r="C4" s="5"/>
      <c r="D4" s="5"/>
      <c r="E4" s="76" t="s">
        <v>77</v>
      </c>
      <c r="F4" s="5"/>
      <c r="G4" s="76" t="s">
        <v>81</v>
      </c>
      <c r="H4" s="5"/>
      <c r="I4" s="76" t="s">
        <v>92</v>
      </c>
      <c r="J4" s="7"/>
      <c r="K4" s="9" t="s">
        <v>7</v>
      </c>
      <c r="L4" s="5"/>
      <c r="M4" s="53" t="s">
        <v>93</v>
      </c>
      <c r="N4" s="11"/>
    </row>
    <row r="5">
      <c r="A5" s="49"/>
      <c r="B5" s="3"/>
      <c r="C5" s="3"/>
      <c r="D5" s="3"/>
      <c r="E5" s="3"/>
      <c r="F5" s="4"/>
      <c r="G5" s="3"/>
      <c r="H5" s="4"/>
      <c r="I5" s="3"/>
      <c r="J5" s="4"/>
      <c r="K5" s="3"/>
      <c r="L5" s="3"/>
      <c r="M5" s="3"/>
      <c r="N5" s="4"/>
    </row>
    <row r="6">
      <c r="A6" s="49"/>
      <c r="B6" s="12"/>
      <c r="C6" s="13" t="s">
        <v>9</v>
      </c>
      <c r="D6" s="14"/>
      <c r="E6" s="77">
        <v>3754.0</v>
      </c>
      <c r="F6" s="16"/>
      <c r="G6" s="77">
        <v>7313.0</v>
      </c>
      <c r="H6" s="1"/>
      <c r="I6" s="77">
        <v>8226.92</v>
      </c>
      <c r="J6" s="64">
        <v>1.0</v>
      </c>
      <c r="K6" s="19">
        <f>I6-G6</f>
        <v>913.92</v>
      </c>
      <c r="L6" s="3"/>
      <c r="M6" s="78">
        <v>9966.0</v>
      </c>
      <c r="N6" s="4"/>
    </row>
    <row r="7">
      <c r="A7" s="49"/>
      <c r="B7" s="12"/>
      <c r="C7" s="3"/>
      <c r="D7" s="12"/>
      <c r="E7" s="19"/>
      <c r="F7" s="4"/>
      <c r="G7" s="3"/>
      <c r="H7" s="4"/>
      <c r="I7" s="79" t="s">
        <v>18</v>
      </c>
      <c r="J7" s="21"/>
      <c r="K7" s="3"/>
      <c r="L7" s="3"/>
      <c r="M7" s="3"/>
      <c r="N7" s="4"/>
    </row>
    <row r="8">
      <c r="A8" s="49"/>
      <c r="B8" s="12" t="s">
        <v>10</v>
      </c>
      <c r="C8" s="23" t="s">
        <v>11</v>
      </c>
      <c r="D8" s="14"/>
      <c r="E8" s="80">
        <v>11000.0</v>
      </c>
      <c r="F8" s="16"/>
      <c r="G8" s="80">
        <v>11000.0</v>
      </c>
      <c r="H8" s="1"/>
      <c r="I8" s="80">
        <v>11000.0</v>
      </c>
      <c r="J8" s="62">
        <v>2.0</v>
      </c>
      <c r="K8" s="19">
        <f t="shared" ref="K8:K12" si="1">I8-G8</f>
        <v>0</v>
      </c>
      <c r="L8" s="3"/>
      <c r="M8" s="57">
        <v>11000.0</v>
      </c>
      <c r="N8" s="1"/>
    </row>
    <row r="9">
      <c r="A9" s="49"/>
      <c r="B9" s="12"/>
      <c r="C9" s="23" t="s">
        <v>12</v>
      </c>
      <c r="D9" s="14"/>
      <c r="E9" s="80">
        <v>45.0</v>
      </c>
      <c r="F9" s="16"/>
      <c r="G9" s="80">
        <v>40.0</v>
      </c>
      <c r="H9" s="16"/>
      <c r="I9" s="80">
        <v>30.0</v>
      </c>
      <c r="J9" s="17"/>
      <c r="K9" s="19">
        <f t="shared" si="1"/>
        <v>-10</v>
      </c>
      <c r="L9" s="3"/>
      <c r="M9" s="26"/>
      <c r="N9" s="4"/>
    </row>
    <row r="10">
      <c r="A10" s="49"/>
      <c r="B10" s="12"/>
      <c r="C10" s="23" t="s">
        <v>13</v>
      </c>
      <c r="D10" s="14"/>
      <c r="E10" s="80">
        <v>50.0</v>
      </c>
      <c r="F10" s="16"/>
      <c r="G10" s="80">
        <v>0.0</v>
      </c>
      <c r="H10" s="16"/>
      <c r="I10" s="80">
        <v>0.0</v>
      </c>
      <c r="J10" s="17"/>
      <c r="K10" s="19">
        <f t="shared" si="1"/>
        <v>0</v>
      </c>
      <c r="L10" s="3"/>
      <c r="M10" s="57">
        <v>0.0</v>
      </c>
      <c r="N10" s="4"/>
    </row>
    <row r="11">
      <c r="A11" s="49"/>
      <c r="B11" s="12"/>
      <c r="C11" s="58" t="s">
        <v>94</v>
      </c>
      <c r="D11" s="14"/>
      <c r="E11" s="81">
        <v>0.0</v>
      </c>
      <c r="F11" s="16"/>
      <c r="G11" s="81">
        <v>0.0</v>
      </c>
      <c r="H11" s="16"/>
      <c r="I11" s="81">
        <v>0.0</v>
      </c>
      <c r="J11" s="1"/>
      <c r="K11" s="19">
        <f t="shared" si="1"/>
        <v>0</v>
      </c>
      <c r="L11" s="3"/>
      <c r="M11" s="26"/>
      <c r="N11" s="4"/>
    </row>
    <row r="12">
      <c r="A12" s="49"/>
      <c r="B12" s="12"/>
      <c r="C12" s="28" t="s">
        <v>14</v>
      </c>
      <c r="D12" s="14"/>
      <c r="E12" s="82">
        <f>SUM(E8:E11)</f>
        <v>11095</v>
      </c>
      <c r="F12" s="16"/>
      <c r="G12" s="82">
        <f>SUM(G8:G11)</f>
        <v>11040</v>
      </c>
      <c r="H12" s="16"/>
      <c r="I12" s="82">
        <f>SUM(I8:I11)</f>
        <v>11030</v>
      </c>
      <c r="J12" s="17"/>
      <c r="K12" s="19">
        <f t="shared" si="1"/>
        <v>-10</v>
      </c>
      <c r="L12" s="3"/>
      <c r="M12" s="63">
        <v>11000.0</v>
      </c>
      <c r="N12" s="4"/>
    </row>
    <row r="13">
      <c r="A13" s="49"/>
      <c r="B13" s="12"/>
      <c r="C13" s="3"/>
      <c r="D13" s="12"/>
      <c r="E13" s="12"/>
      <c r="F13" s="4"/>
      <c r="G13" s="12"/>
      <c r="H13" s="4"/>
      <c r="I13" s="12"/>
      <c r="J13" s="83" t="s">
        <v>18</v>
      </c>
      <c r="K13" s="12"/>
      <c r="L13" s="3"/>
      <c r="M13" s="12"/>
      <c r="N13" s="4"/>
    </row>
    <row r="14">
      <c r="A14" s="49"/>
      <c r="B14" s="12" t="s">
        <v>15</v>
      </c>
      <c r="C14" s="58" t="s">
        <v>79</v>
      </c>
      <c r="D14" s="14"/>
      <c r="E14" s="80">
        <v>1805.0</v>
      </c>
      <c r="F14" s="16"/>
      <c r="G14" s="80">
        <v>1150.95</v>
      </c>
      <c r="H14" s="16"/>
      <c r="I14" s="80">
        <v>1330.0</v>
      </c>
      <c r="J14" s="62">
        <v>3.0</v>
      </c>
      <c r="K14" s="19">
        <f t="shared" ref="K14:K24" si="2">I14-G14</f>
        <v>179.05</v>
      </c>
      <c r="L14" s="3"/>
      <c r="M14" s="57">
        <v>2730.0</v>
      </c>
      <c r="N14" s="62">
        <v>3.0</v>
      </c>
      <c r="O14" s="84" t="s">
        <v>18</v>
      </c>
    </row>
    <row r="15">
      <c r="A15" s="49"/>
      <c r="B15" s="12"/>
      <c r="C15" s="31" t="s">
        <v>17</v>
      </c>
      <c r="D15" s="14"/>
      <c r="E15" s="80">
        <v>-13.0</v>
      </c>
      <c r="F15" s="16"/>
      <c r="G15" s="80">
        <v>175.0</v>
      </c>
      <c r="H15" s="16"/>
      <c r="I15" s="80">
        <v>0.0</v>
      </c>
      <c r="J15" s="64" t="s">
        <v>18</v>
      </c>
      <c r="K15" s="19">
        <f t="shared" si="2"/>
        <v>-175</v>
      </c>
      <c r="L15" s="3"/>
      <c r="M15" s="57">
        <v>450.0</v>
      </c>
      <c r="N15" s="4" t="s">
        <v>18</v>
      </c>
      <c r="O15" s="84" t="s">
        <v>18</v>
      </c>
      <c r="Q15" s="84" t="s">
        <v>18</v>
      </c>
    </row>
    <row r="16">
      <c r="A16" s="49"/>
      <c r="B16" s="12"/>
      <c r="C16" s="32" t="s">
        <v>19</v>
      </c>
      <c r="D16" s="14"/>
      <c r="E16" s="80">
        <v>2027.0</v>
      </c>
      <c r="F16" s="16"/>
      <c r="G16" s="80">
        <v>28.78</v>
      </c>
      <c r="H16" s="16"/>
      <c r="I16" s="80">
        <v>0.0</v>
      </c>
      <c r="J16" s="84" t="s">
        <v>18</v>
      </c>
      <c r="K16" s="19">
        <f t="shared" si="2"/>
        <v>-28.78</v>
      </c>
      <c r="L16" s="3"/>
      <c r="M16" s="57">
        <v>0.0</v>
      </c>
      <c r="N16" s="4"/>
    </row>
    <row r="17">
      <c r="A17" s="49"/>
      <c r="B17" s="12"/>
      <c r="C17" s="34" t="s">
        <v>20</v>
      </c>
      <c r="D17" s="14"/>
      <c r="E17" s="80">
        <v>261.0</v>
      </c>
      <c r="F17" s="16"/>
      <c r="G17" s="80">
        <v>356.25</v>
      </c>
      <c r="H17" s="16"/>
      <c r="I17" s="80">
        <v>285.0</v>
      </c>
      <c r="J17" s="85" t="s">
        <v>95</v>
      </c>
      <c r="K17" s="19">
        <f t="shared" si="2"/>
        <v>-71.25</v>
      </c>
      <c r="L17" s="3"/>
      <c r="M17" s="57">
        <v>700.0</v>
      </c>
      <c r="N17" s="62">
        <v>4.0</v>
      </c>
      <c r="O17" s="84" t="s">
        <v>18</v>
      </c>
    </row>
    <row r="18">
      <c r="A18" s="49"/>
      <c r="B18" s="12"/>
      <c r="C18" s="23" t="s">
        <v>21</v>
      </c>
      <c r="D18" s="14"/>
      <c r="E18" s="80">
        <v>0.0</v>
      </c>
      <c r="F18" s="16"/>
      <c r="G18" s="80">
        <v>371.25</v>
      </c>
      <c r="H18" s="16"/>
      <c r="I18" s="80">
        <v>4190.0</v>
      </c>
      <c r="J18" s="85" t="s">
        <v>96</v>
      </c>
      <c r="K18" s="19">
        <f t="shared" si="2"/>
        <v>3818.75</v>
      </c>
      <c r="L18" s="3"/>
      <c r="M18" s="57">
        <v>2000.0</v>
      </c>
      <c r="N18" s="62">
        <v>5.0</v>
      </c>
    </row>
    <row r="19">
      <c r="A19" s="49"/>
      <c r="B19" s="12"/>
      <c r="C19" s="23" t="s">
        <v>22</v>
      </c>
      <c r="D19" s="14"/>
      <c r="E19" s="80">
        <v>250.0</v>
      </c>
      <c r="F19" s="16"/>
      <c r="G19" s="80">
        <v>250.0</v>
      </c>
      <c r="H19" s="16"/>
      <c r="I19" s="80">
        <v>220.0</v>
      </c>
      <c r="J19" s="4"/>
      <c r="K19" s="19">
        <f t="shared" si="2"/>
        <v>-30</v>
      </c>
      <c r="L19" s="3"/>
      <c r="M19" s="57">
        <v>280.0</v>
      </c>
      <c r="N19" s="4"/>
      <c r="O19" s="84" t="s">
        <v>18</v>
      </c>
    </row>
    <row r="20">
      <c r="A20" s="49"/>
      <c r="B20" s="12"/>
      <c r="C20" s="58" t="s">
        <v>23</v>
      </c>
      <c r="D20" s="14"/>
      <c r="E20" s="80">
        <v>2499.0</v>
      </c>
      <c r="F20" s="16"/>
      <c r="G20" s="80">
        <v>5651.21</v>
      </c>
      <c r="H20" s="16"/>
      <c r="I20" s="80">
        <v>2678.74</v>
      </c>
      <c r="J20" s="64">
        <v>6.0</v>
      </c>
      <c r="K20" s="19">
        <f t="shared" si="2"/>
        <v>-2972.47</v>
      </c>
      <c r="L20" s="3"/>
      <c r="M20" s="57">
        <v>5000.0</v>
      </c>
      <c r="N20" s="62">
        <v>6.0</v>
      </c>
    </row>
    <row r="21">
      <c r="A21" s="49"/>
      <c r="B21" s="12"/>
      <c r="C21" s="23" t="s">
        <v>24</v>
      </c>
      <c r="D21" s="14"/>
      <c r="E21" s="80">
        <v>439.0</v>
      </c>
      <c r="F21" s="16"/>
      <c r="G21" s="80">
        <v>1513.97</v>
      </c>
      <c r="H21" s="16"/>
      <c r="I21" s="80">
        <v>71.46</v>
      </c>
      <c r="J21" s="64">
        <v>7.0</v>
      </c>
      <c r="K21" s="19">
        <f t="shared" si="2"/>
        <v>-1442.51</v>
      </c>
      <c r="L21" s="3"/>
      <c r="M21" s="57">
        <v>757.0</v>
      </c>
      <c r="N21" s="4"/>
    </row>
    <row r="22">
      <c r="A22" s="49"/>
      <c r="B22" s="12"/>
      <c r="C22" s="58" t="s">
        <v>83</v>
      </c>
      <c r="D22" s="14"/>
      <c r="E22" s="86">
        <v>0.0</v>
      </c>
      <c r="F22" s="16"/>
      <c r="G22" s="86">
        <v>0.0</v>
      </c>
      <c r="H22" s="16"/>
      <c r="I22" s="86">
        <v>0.0</v>
      </c>
      <c r="J22" s="17"/>
      <c r="K22" s="19">
        <f t="shared" si="2"/>
        <v>0</v>
      </c>
      <c r="L22" s="3"/>
      <c r="M22" s="57">
        <v>0.0</v>
      </c>
      <c r="N22" s="4"/>
    </row>
    <row r="23">
      <c r="A23" s="49"/>
      <c r="B23" s="12"/>
      <c r="C23" s="23" t="s">
        <v>26</v>
      </c>
      <c r="D23" s="14"/>
      <c r="E23" s="80">
        <v>196.0</v>
      </c>
      <c r="F23" s="16"/>
      <c r="G23" s="80">
        <v>472.0</v>
      </c>
      <c r="H23" s="16"/>
      <c r="I23" s="80">
        <v>479.0</v>
      </c>
      <c r="J23" s="64" t="s">
        <v>18</v>
      </c>
      <c r="K23" s="19">
        <f t="shared" si="2"/>
        <v>7</v>
      </c>
      <c r="L23" s="3"/>
      <c r="M23" s="57">
        <v>500.0</v>
      </c>
      <c r="N23" s="1"/>
    </row>
    <row r="24">
      <c r="A24" s="49"/>
      <c r="B24" s="3"/>
      <c r="C24" s="23" t="s">
        <v>27</v>
      </c>
      <c r="D24" s="14"/>
      <c r="E24" s="87">
        <v>0.0</v>
      </c>
      <c r="F24" s="16"/>
      <c r="G24" s="87">
        <v>0.0</v>
      </c>
      <c r="H24" s="16"/>
      <c r="I24" s="87">
        <v>0.0</v>
      </c>
      <c r="J24" s="17"/>
      <c r="K24" s="19">
        <f t="shared" si="2"/>
        <v>0</v>
      </c>
      <c r="L24" s="3"/>
      <c r="M24" s="57">
        <v>0.0</v>
      </c>
      <c r="N24" s="4"/>
    </row>
    <row r="25">
      <c r="A25" s="49"/>
      <c r="B25" s="12"/>
      <c r="C25" s="23" t="s">
        <v>49</v>
      </c>
      <c r="D25" s="14"/>
      <c r="E25" s="80">
        <v>72.0</v>
      </c>
      <c r="F25" s="16"/>
      <c r="G25" s="80">
        <v>63.88</v>
      </c>
      <c r="H25" s="16"/>
      <c r="I25" s="80">
        <v>36.27</v>
      </c>
      <c r="J25" s="4"/>
      <c r="K25" s="66">
        <v>63.88</v>
      </c>
      <c r="L25" s="3"/>
      <c r="M25" s="57">
        <v>75.0</v>
      </c>
      <c r="N25" s="4"/>
    </row>
    <row r="26">
      <c r="A26" s="49"/>
      <c r="B26" s="12"/>
      <c r="C26" s="28" t="s">
        <v>29</v>
      </c>
      <c r="D26" s="14"/>
      <c r="E26" s="82">
        <f>SUM(E14:E25)</f>
        <v>7536</v>
      </c>
      <c r="F26" s="16"/>
      <c r="G26" s="82">
        <f>SUM(G14:G25)</f>
        <v>10033.29</v>
      </c>
      <c r="H26" s="16"/>
      <c r="I26" s="82">
        <f>SUM(I14:I25)</f>
        <v>9290.47</v>
      </c>
      <c r="J26" s="17"/>
      <c r="K26" s="19">
        <f>I26-G26</f>
        <v>-742.82</v>
      </c>
      <c r="L26" s="3"/>
      <c r="M26" s="30">
        <f>SUM(M14:M25)</f>
        <v>12492</v>
      </c>
      <c r="N26" s="4"/>
    </row>
    <row r="27">
      <c r="A27" s="49"/>
      <c r="B27" s="3"/>
      <c r="C27" s="3"/>
      <c r="D27" s="3"/>
      <c r="E27" s="3"/>
      <c r="F27" s="4"/>
      <c r="G27" s="3"/>
      <c r="H27" s="4"/>
      <c r="I27" s="3"/>
      <c r="J27" s="17"/>
      <c r="K27" s="33"/>
      <c r="L27" s="3"/>
      <c r="M27" s="3"/>
      <c r="N27" s="4"/>
    </row>
    <row r="28">
      <c r="A28" s="49"/>
      <c r="B28" s="36" t="s">
        <v>30</v>
      </c>
      <c r="C28" s="28" t="s">
        <v>31</v>
      </c>
      <c r="D28" s="14"/>
      <c r="E28" s="82">
        <f>SUM(E6+E12-E26)</f>
        <v>7313</v>
      </c>
      <c r="F28" s="16"/>
      <c r="G28" s="82">
        <f>SUM(G6+G12-G26)</f>
        <v>8319.71</v>
      </c>
      <c r="H28" s="88">
        <v>1.0</v>
      </c>
      <c r="I28" s="82">
        <f>SUM(I6+I12-I26)</f>
        <v>9966.45</v>
      </c>
      <c r="J28" s="4"/>
      <c r="K28" s="19">
        <f>I28-G28</f>
        <v>1646.74</v>
      </c>
      <c r="L28" s="3"/>
      <c r="M28" s="30">
        <f>SUM(M6+M12-M26)</f>
        <v>8474</v>
      </c>
      <c r="N28" s="4"/>
    </row>
    <row r="29">
      <c r="A29" s="49"/>
      <c r="B29" s="37" t="s">
        <v>32</v>
      </c>
      <c r="C29" s="3"/>
      <c r="D29" s="3"/>
      <c r="E29" s="3"/>
      <c r="F29" s="4"/>
      <c r="G29" s="4"/>
      <c r="H29" s="4"/>
      <c r="I29" s="3"/>
      <c r="J29" s="3"/>
      <c r="K29" s="3"/>
      <c r="L29" s="3"/>
      <c r="M29" s="3"/>
      <c r="N29" s="4"/>
    </row>
    <row r="30">
      <c r="A30" s="50">
        <v>1.0</v>
      </c>
      <c r="B30" s="68" t="s">
        <v>97</v>
      </c>
      <c r="C30" s="3"/>
      <c r="D30" s="1"/>
      <c r="E30" s="69"/>
      <c r="F30" s="64">
        <v>5.0</v>
      </c>
      <c r="G30" s="68" t="s">
        <v>98</v>
      </c>
    </row>
    <row r="31">
      <c r="A31" s="64">
        <v>2.0</v>
      </c>
      <c r="B31" s="68" t="s">
        <v>84</v>
      </c>
      <c r="C31" s="3"/>
      <c r="D31" s="1"/>
      <c r="E31" s="69"/>
      <c r="F31" s="64">
        <v>6.0</v>
      </c>
      <c r="G31" s="89" t="s">
        <v>99</v>
      </c>
    </row>
    <row r="32">
      <c r="A32" s="64">
        <v>3.0</v>
      </c>
      <c r="B32" s="89" t="s">
        <v>100</v>
      </c>
      <c r="F32" s="64">
        <v>7.0</v>
      </c>
      <c r="G32" s="89" t="s">
        <v>101</v>
      </c>
      <c r="H32" s="89"/>
      <c r="I32" s="89"/>
      <c r="J32" s="89"/>
      <c r="K32" s="89"/>
      <c r="L32" s="89"/>
      <c r="M32" s="89"/>
      <c r="N32" s="89"/>
      <c r="O32" s="89"/>
      <c r="P32" s="89"/>
    </row>
    <row r="33">
      <c r="A33" s="64">
        <v>4.0</v>
      </c>
      <c r="B33" s="68" t="s">
        <v>102</v>
      </c>
      <c r="F33" s="68"/>
      <c r="G33" s="68" t="s">
        <v>103</v>
      </c>
      <c r="H33" s="68"/>
      <c r="I33" s="68"/>
      <c r="J33" s="68"/>
      <c r="K33" s="68"/>
      <c r="L33" s="69"/>
      <c r="M33" s="69"/>
    </row>
    <row r="34">
      <c r="A34" s="75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</row>
    <row r="35">
      <c r="A35" s="48"/>
    </row>
    <row r="36">
      <c r="A36" s="48"/>
    </row>
    <row r="37">
      <c r="A37" s="48"/>
    </row>
  </sheetData>
  <mergeCells count="7">
    <mergeCell ref="B1:N1"/>
    <mergeCell ref="B2:N2"/>
    <mergeCell ref="B3:N3"/>
    <mergeCell ref="G30:P30"/>
    <mergeCell ref="G31:P31"/>
    <mergeCell ref="B32:C32"/>
    <mergeCell ref="B33:E33"/>
  </mergeCells>
  <printOptions horizontalCentered="1"/>
  <pageMargins bottom="0.75" footer="0.0" header="0.0" left="0.25" right="0.25" top="0.75"/>
  <pageSetup orientation="landscape" pageOrder="overThenDown"/>
  <rowBreaks count="2" manualBreakCount="2">
    <brk man="1"/>
    <brk id="33" man="1"/>
  </rowBreaks>
  <drawing r:id="rId1"/>
</worksheet>
</file>